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2"/>
  </bookViews>
  <sheets>
    <sheet name="пр. прил.1-1" sheetId="1" r:id="rId1"/>
    <sheet name="прогр.прил. 2-1" sheetId="2" r:id="rId2"/>
    <sheet name="прогр.прил.3-1" sheetId="3" r:id="rId3"/>
    <sheet name="всего прогр.2022 год" sheetId="4" r:id="rId4"/>
    <sheet name="всего прогр.2021 год" sheetId="5" r:id="rId5"/>
    <sheet name="прогр 4" sheetId="6" r:id="rId6"/>
  </sheets>
  <definedNames>
    <definedName name="_xlnm.Print_Area" localSheetId="0">'пр. прил.1-1'!$A$1:$J$56</definedName>
    <definedName name="_xlnm.Print_Area" localSheetId="1">'прогр.прил. 2-1'!$A$1:$H$24</definedName>
    <definedName name="_xlnm.Print_Area" localSheetId="2">'прогр.прил.3-1'!$A$1:$J$52</definedName>
  </definedNames>
  <calcPr fullCalcOnLoad="1"/>
</workbook>
</file>

<file path=xl/sharedStrings.xml><?xml version="1.0" encoding="utf-8"?>
<sst xmlns="http://schemas.openxmlformats.org/spreadsheetml/2006/main" count="399" uniqueCount="197">
  <si>
    <t>4.</t>
  </si>
  <si>
    <t>1.</t>
  </si>
  <si>
    <t>3.</t>
  </si>
  <si>
    <t>5.</t>
  </si>
  <si>
    <t>Приложение №1</t>
  </si>
  <si>
    <t>№ п\п</t>
  </si>
  <si>
    <t>Наименование мероприятия</t>
  </si>
  <si>
    <t>Планируемый объем финансирования (тыс.руб.)</t>
  </si>
  <si>
    <t>Сроки реализации  выполнения мероприятий и объем финансирования по годам</t>
  </si>
  <si>
    <t xml:space="preserve">Всего, в том числе:                    </t>
  </si>
  <si>
    <t>за счет средств бюджета Республики Карелия</t>
  </si>
  <si>
    <t>Итого по 1 разделу:</t>
  </si>
  <si>
    <t>2.</t>
  </si>
  <si>
    <t>Итого по 2 разделу:</t>
  </si>
  <si>
    <t>Итого по 3 разделу:</t>
  </si>
  <si>
    <t>Итого по 4 разделу:</t>
  </si>
  <si>
    <t>1.Проведение культурно-массовых мероприятий</t>
  </si>
  <si>
    <t>2.Проведение мастер-классов</t>
  </si>
  <si>
    <t>Итого по 5 разделу:</t>
  </si>
  <si>
    <t>Всего по программе:</t>
  </si>
  <si>
    <t>за счет средств бюджета Мийнальского сельского поселения</t>
  </si>
  <si>
    <t>№ п/п</t>
  </si>
  <si>
    <t>Показатель (индикатор) (наименование)</t>
  </si>
  <si>
    <t>Значение целевых показателей</t>
  </si>
  <si>
    <t>Приложение №3</t>
  </si>
  <si>
    <t>Статус</t>
  </si>
  <si>
    <t>Код бюджетной классификации</t>
  </si>
  <si>
    <t xml:space="preserve">  Расходы (тыс. рублей), годы  </t>
  </si>
  <si>
    <t>ГРБС</t>
  </si>
  <si>
    <t>ЦСР</t>
  </si>
  <si>
    <t>ВР</t>
  </si>
  <si>
    <t>Всего:</t>
  </si>
  <si>
    <t>Основное мероприятие (мероприятие, ЦП) 1.1</t>
  </si>
  <si>
    <t>Основное мероприятие (мероприятие, ЦП) 1.2</t>
  </si>
  <si>
    <t>Основное мероприятие (мероприятие, ЦП) 1.3</t>
  </si>
  <si>
    <t>Основное мероприятие (мероприятие, ЦП) 1.4</t>
  </si>
  <si>
    <t>Рз,ПР</t>
  </si>
  <si>
    <t>3. Организация работы клубных формирований для различных возрастных категорий</t>
  </si>
  <si>
    <t>Ед. измере-ния</t>
  </si>
  <si>
    <t xml:space="preserve">Наименование  муниципальной  программы и  основных мероприятий </t>
  </si>
  <si>
    <t>к муниципальной программе «Развитие культуры, спорта и молодежной политики в Мийнальском сельском поселении»</t>
  </si>
  <si>
    <t>Основные мероприятия по реализации программы "Развитие культуры, спорта и молодежной политики в Мийнальском сельском поселении"</t>
  </si>
  <si>
    <t>Укрепление материально-технической базы МУК "ИКДЦ"</t>
  </si>
  <si>
    <t>Совершенствование кадровой политики МУК "ИКДЦ"</t>
  </si>
  <si>
    <t>Предоставление населению услуг в сфере культуры</t>
  </si>
  <si>
    <t xml:space="preserve">Подпрограмма 1 «Развитие культуры на территории Мийнальского сельского поселения» </t>
  </si>
  <si>
    <t>Оптимизация системы обслуживания целевой аудитории МУК "ИКДЦ"</t>
  </si>
  <si>
    <t xml:space="preserve">Подпрограмма 2 «Развитие физической культуры и спорта на территории Мийнальского сельского поселения» </t>
  </si>
  <si>
    <t>Организация и проведение спортивных мероприятий для населения</t>
  </si>
  <si>
    <t>1. Приобретение спортивного инвентаря, формы и оборудования</t>
  </si>
  <si>
    <t>2. Приобретение наградной атрибутики, призов</t>
  </si>
  <si>
    <t>3. Прочие расходы на проведение спортивных мероприятий (ГСМ, расходный материал)</t>
  </si>
  <si>
    <t>Пропаганда здорового образа жизни, физкультуры и спорта</t>
  </si>
  <si>
    <t>1. Участие сборной команды поселения в районных и межпоселенческих мероприятиях</t>
  </si>
  <si>
    <t xml:space="preserve">Подпрограмма 3 «Реализация молодежной политики в Мийнальском сельском поселении» </t>
  </si>
  <si>
    <t>1. Проведение мероприятий патриотической направленности</t>
  </si>
  <si>
    <t>Организация и проведение культурно-досуговых мероприятий для подростков и молодежи</t>
  </si>
  <si>
    <t>2. Проведение молодёжных мероприятий</t>
  </si>
  <si>
    <t>Поддержка талантливых детей и молодёжи</t>
  </si>
  <si>
    <t>1. Проведение Конкурса одаренных детей и талантливой молодежи на премию Главы Мийнальского сельского поселения</t>
  </si>
  <si>
    <t>Вовлечение молодежи в общественно-политическую жизнь поселения</t>
  </si>
  <si>
    <t>1. Проведение Конкурса ко Дню местного самоуправления на премию Главы Мийнальского сельского поселения</t>
  </si>
  <si>
    <t>2. Проведение встреч, круглых столов по обсуждению проблем и интересов подростков и молодежи поселения</t>
  </si>
  <si>
    <t>2. Обслуживание звуковой аппаратуры</t>
  </si>
  <si>
    <t>1. Повышение квалификации сотрудников</t>
  </si>
  <si>
    <t>1. Реализация мероприятий по обеспечению доступности для маломобильных групп населения</t>
  </si>
  <si>
    <t>Итого по подпрограмме 1:</t>
  </si>
  <si>
    <t>Итого по подпрограмме 2:</t>
  </si>
  <si>
    <t>Итого по подпрограмме 3:</t>
  </si>
  <si>
    <t>3. Проведение обучающих деловых игр</t>
  </si>
  <si>
    <t>премии</t>
  </si>
  <si>
    <t>наградная продукция</t>
  </si>
  <si>
    <t>к программе «Развитие культуры, спорта и молодежной политики в Мийнальском сельском поселении »</t>
  </si>
  <si>
    <t>Перечень целевых показателей программы "Развитие культуры, спорта и молодежной политики в Мийнальском сельском поселении"</t>
  </si>
  <si>
    <t>Текущий год 2021</t>
  </si>
  <si>
    <t>Плановый период 2023</t>
  </si>
  <si>
    <t>Очередной год 2022</t>
  </si>
  <si>
    <t>Отчетный год 2020</t>
  </si>
  <si>
    <t>Финансовое обеспечение реализации  программы «Развитие культуры, спорта и молодежной политики в Мийнальском сельском поселении »</t>
  </si>
  <si>
    <t>«Развитие культуры, спорта и молодежной политики в Мийнальском сельском поселении»</t>
  </si>
  <si>
    <t>3. Комплекс сервисов 1-С</t>
  </si>
  <si>
    <t>3. Обновление базы основных средств</t>
  </si>
  <si>
    <t>1.3. Совершенствование кадровой политики МУК "ИКДЦ"</t>
  </si>
  <si>
    <t>1.5. Оптимизация системы обслуживания целевой аудитории МУК "ИКДЦ"</t>
  </si>
  <si>
    <t>2.1. Организация и проведение спортивных мероприятий для населения</t>
  </si>
  <si>
    <t>2.2. Пропаганда здорового образа жизни, физкультуры и спорта</t>
  </si>
  <si>
    <t>3.1. Организация и проведение культурно-досуговых мероприятий для подростков и молодежи</t>
  </si>
  <si>
    <t>3.2. Поддержка талантливых детей и молодёжи</t>
  </si>
  <si>
    <t>3.3. Вовлечение молодежи в общественно-политическую жизнь поселения</t>
  </si>
  <si>
    <t>Основное мероприятие (мероприятие, ЦП) 2.1.</t>
  </si>
  <si>
    <t>034</t>
  </si>
  <si>
    <t>1102</t>
  </si>
  <si>
    <t>0707</t>
  </si>
  <si>
    <t>0801</t>
  </si>
  <si>
    <t>Х</t>
  </si>
  <si>
    <t>1. Обслуживание сайта учреждения</t>
  </si>
  <si>
    <t xml:space="preserve">«Развитие физической культуры и спорта на территории Мийнальского сельского поселения» </t>
  </si>
  <si>
    <t>Подрограмма 2</t>
  </si>
  <si>
    <t>Основное мероприятие (мероприятие, ЦП) 2.2</t>
  </si>
  <si>
    <t>1. Приобретение расходных материалов к компьютерной и офисной технике</t>
  </si>
  <si>
    <t xml:space="preserve"> «Реализация молодежной политики в Мийнальском сельском поселении» </t>
  </si>
  <si>
    <t>Подпрограмма 3</t>
  </si>
  <si>
    <t>Подпрограмма 1</t>
  </si>
  <si>
    <t>Основное мероприятие (мероприятие, ЦП) 3.1.</t>
  </si>
  <si>
    <t>Основное мероприятие (мероприятие, ЦП) 3.2.</t>
  </si>
  <si>
    <t>Основное мероприятие (мероприятие, ЦП) 3.3.</t>
  </si>
  <si>
    <t>процент</t>
  </si>
  <si>
    <t>шт.</t>
  </si>
  <si>
    <t>Количество публикаций  в сети Интернет</t>
  </si>
  <si>
    <t>Число потребителей услуг из маломобильных групп населения</t>
  </si>
  <si>
    <t>Количество участников молодежных мероприятий</t>
  </si>
  <si>
    <t>Количество участников конкурса ко Дню местного самоуправления</t>
  </si>
  <si>
    <t xml:space="preserve"> Совершенствование кадровой политики МУК "ИКДЦ"</t>
  </si>
  <si>
    <t>Количество сотрудников, прошедших курсы повышения квалификации</t>
  </si>
  <si>
    <t>чел.</t>
  </si>
  <si>
    <t>Количество участников конкурса  одаренных детей и талантливой молодежи</t>
  </si>
  <si>
    <t>Доля молодых граждан, принимающих участие в общественно-политической жизни поселения</t>
  </si>
  <si>
    <t>Наименование раздела</t>
  </si>
  <si>
    <t>1.2. Внедрение эффективных технологий, развития ресурсного обеспечения и современных методов работы в деятельности МУК "ИКДЦ"</t>
  </si>
  <si>
    <t>Внедрение эффективных технологий, развития ресурсного обеспечения и современных методов работы в деятельности МУК "ИКДЦ"</t>
  </si>
  <si>
    <t xml:space="preserve">Подрограмма 2 «Развитие физической культуры и спорта на территории Мийнальского сельского поселения» </t>
  </si>
  <si>
    <t>Количество участников культурно-массовых мероприятий</t>
  </si>
  <si>
    <t>Количество проведенных мастер-классов</t>
  </si>
  <si>
    <t>Количество приобретённых основных средств</t>
  </si>
  <si>
    <t>1.4. Укрепление материально-технической базы МУК "ИКДЦ"</t>
  </si>
  <si>
    <t>1.1. Предоставление населению услуг в сфере культуры</t>
  </si>
  <si>
    <t>Количество участников спортивных мероприятий</t>
  </si>
  <si>
    <t>Количество спортсменов, участников сборной команды поселения в районных и межпоселенческих соревнованиях</t>
  </si>
  <si>
    <t>Ответственный исполнитель</t>
  </si>
  <si>
    <t>МУК "ИКДЦ"</t>
  </si>
  <si>
    <t>МУК «ИКДЦ»</t>
  </si>
  <si>
    <t xml:space="preserve"> МУК «ИКДЦ»</t>
  </si>
  <si>
    <t>Получатель финансовых средств</t>
  </si>
  <si>
    <t>Подпрограмма 1 "Развитие культуры на территории Мийнальского сельского поселения"</t>
  </si>
  <si>
    <t>"Развитие культуры на территории Мийнальского сельского поселения"</t>
  </si>
  <si>
    <t xml:space="preserve"> Подпрограмма 3 «Реализация молодежной политики в Мийнальском сельском поселении» </t>
  </si>
  <si>
    <t>Муниципальная программа</t>
  </si>
  <si>
    <t>Итого</t>
  </si>
  <si>
    <t>МУК "ИКДЦ", Администрация Мийнальского сельского поселения</t>
  </si>
  <si>
    <t>2. Оплата услуг в сфере ИКТ</t>
  </si>
  <si>
    <t>034 0801 7310120100244</t>
  </si>
  <si>
    <t>итого</t>
  </si>
  <si>
    <t>034 0801 7310220100242</t>
  </si>
  <si>
    <t>034 0801 7310220100244</t>
  </si>
  <si>
    <t>034 0801 7310320100244</t>
  </si>
  <si>
    <t>034 0801 7310420100244</t>
  </si>
  <si>
    <t>034 0801 7310420100242</t>
  </si>
  <si>
    <t>всего</t>
  </si>
  <si>
    <t>всего программа 1</t>
  </si>
  <si>
    <t>034 1102 7320120100244</t>
  </si>
  <si>
    <t>034 1102 7320220100244</t>
  </si>
  <si>
    <t>всего программа 2</t>
  </si>
  <si>
    <t>034 0707 7330120100244</t>
  </si>
  <si>
    <t>034 0707 7330220100244</t>
  </si>
  <si>
    <t>034 0707 7330220100350</t>
  </si>
  <si>
    <t>034 0707 7330320100350</t>
  </si>
  <si>
    <t>034 0707 7330320100244</t>
  </si>
  <si>
    <t>всего программа 3 молодежная</t>
  </si>
  <si>
    <t>спорт</t>
  </si>
  <si>
    <t>ВСЕГО по программам</t>
  </si>
  <si>
    <t>034 0801 7310620100210</t>
  </si>
  <si>
    <t>было</t>
  </si>
  <si>
    <t>факт</t>
  </si>
  <si>
    <t>2021 год с изменениями на 25.11.2021</t>
  </si>
  <si>
    <t xml:space="preserve">Ответственный   исполнитель,   соисполнитель  </t>
  </si>
  <si>
    <t>Программа 4</t>
  </si>
  <si>
    <t>«Организация культурно-досуговой деятельности в Мийнальском сельском поселении»</t>
  </si>
  <si>
    <t>Исполнитель - Администрация Мийнальского сельского поселения</t>
  </si>
  <si>
    <t>7310600000</t>
  </si>
  <si>
    <t>Исполнитель - МУК «ИКДЦ»</t>
  </si>
  <si>
    <t>Подпрограмма 1. "«Организация культурно-досуговой деятельности в Мийнальском сельском поселении»</t>
  </si>
  <si>
    <t>7310620000</t>
  </si>
  <si>
    <t>Расходы на выплату персоналу казенных учреждений</t>
  </si>
  <si>
    <t xml:space="preserve"> Исполнитель - МУК «ИКДЦ»</t>
  </si>
  <si>
    <t>7310620100</t>
  </si>
  <si>
    <t>110</t>
  </si>
  <si>
    <t>Иные закупки товаров,работ и услуг для обеспечения государственных(муниципальных)нужд</t>
  </si>
  <si>
    <t>240</t>
  </si>
  <si>
    <t>Уплата налогов, сборов и иных платежей</t>
  </si>
  <si>
    <t>850</t>
  </si>
  <si>
    <t>Реализация мероприятий государственной программы Республики Карелия "Развитие культуры"</t>
  </si>
  <si>
    <t>7310643250</t>
  </si>
  <si>
    <t>73106S3250</t>
  </si>
  <si>
    <t>к постановлению Администрации Мийнальского сельского поселения № 92 от 07.11.2022 г.</t>
  </si>
  <si>
    <t>6.</t>
  </si>
  <si>
    <t>1.6. Организация культурно-досуговой деятельности</t>
  </si>
  <si>
    <t>1. Организация культурно-досуговой деятельности</t>
  </si>
  <si>
    <t>Итого по 6 разделу:</t>
  </si>
  <si>
    <t>2. Реализация мероприятий государственной программы Республики Карелия "Развитие культуры"</t>
  </si>
  <si>
    <t>3. Софинансирование расходов на реализация мероприятий государственной программы Республики Карелия "Развитие культуры"</t>
  </si>
  <si>
    <t>Количество клубных формирований</t>
  </si>
  <si>
    <t>Организация культурно-досуговой деятельности</t>
  </si>
  <si>
    <t xml:space="preserve">Целевое и эффективное использование бюджетных средств </t>
  </si>
  <si>
    <t>Приложение №2 к программе «Развитие культуры, спорта и молодежной политики в Мийнальском сельском поселении »</t>
  </si>
  <si>
    <t xml:space="preserve">Приложение №2 к постановлению Администрации Мийнальского сельского поселения № 92 от 07.11.2022 г. </t>
  </si>
  <si>
    <t xml:space="preserve">Приложение №3 к постановлению Администрации Мийнальского сельского поселения № 92 от 07.11.2022 г. </t>
  </si>
  <si>
    <t>Основное мероприятие (мероприятие, ЦП) 1.5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</si>
</sst>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[$-FC19]d\ mmmm\ yyyy\ &quot;г.&quot;"/>
    <numFmt numFmtId="175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>
        <color indexed="63"/>
      </right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0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5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4" fillId="0" borderId="16" xfId="0" applyNumberFormat="1" applyFont="1" applyBorder="1" applyAlignment="1">
      <alignment horizontal="center" vertical="top" wrapText="1"/>
    </xf>
    <xf numFmtId="172" fontId="4" fillId="0" borderId="17" xfId="0" applyNumberFormat="1" applyFont="1" applyBorder="1" applyAlignment="1">
      <alignment horizontal="center" vertical="top" wrapText="1"/>
    </xf>
    <xf numFmtId="172" fontId="4" fillId="0" borderId="16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4" fillId="0" borderId="1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55" fillId="0" borderId="15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172" fontId="4" fillId="0" borderId="17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21" xfId="0" applyFont="1" applyBorder="1" applyAlignment="1">
      <alignment/>
    </xf>
    <xf numFmtId="0" fontId="55" fillId="0" borderId="22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56" fillId="0" borderId="14" xfId="0" applyFont="1" applyBorder="1" applyAlignment="1">
      <alignment horizontal="center" vertical="top"/>
    </xf>
    <xf numFmtId="0" fontId="56" fillId="0" borderId="14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27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19" xfId="0" applyFont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top" wrapText="1"/>
    </xf>
    <xf numFmtId="0" fontId="57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7" fillId="0" borderId="0" xfId="0" applyNumberFormat="1" applyFont="1" applyAlignment="1">
      <alignment vertical="center"/>
    </xf>
    <xf numFmtId="0" fontId="57" fillId="0" borderId="0" xfId="0" applyNumberFormat="1" applyFont="1" applyAlignment="1">
      <alignment horizontal="center" vertical="center" wrapText="1"/>
    </xf>
    <xf numFmtId="49" fontId="57" fillId="0" borderId="24" xfId="0" applyNumberFormat="1" applyFont="1" applyBorder="1" applyAlignment="1">
      <alignment horizontal="center" vertical="center" wrapText="1"/>
    </xf>
    <xf numFmtId="0" fontId="57" fillId="0" borderId="24" xfId="0" applyNumberFormat="1" applyFont="1" applyBorder="1" applyAlignment="1">
      <alignment horizontal="center" vertical="center" wrapText="1"/>
    </xf>
    <xf numFmtId="0" fontId="57" fillId="0" borderId="22" xfId="0" applyNumberFormat="1" applyFont="1" applyBorder="1" applyAlignment="1">
      <alignment horizontal="center" vertical="center" wrapText="1"/>
    </xf>
    <xf numFmtId="0" fontId="57" fillId="0" borderId="27" xfId="0" applyNumberFormat="1" applyFont="1" applyBorder="1" applyAlignment="1">
      <alignment horizontal="center" vertical="center" wrapText="1"/>
    </xf>
    <xf numFmtId="49" fontId="57" fillId="0" borderId="27" xfId="0" applyNumberFormat="1" applyFont="1" applyBorder="1" applyAlignment="1">
      <alignment horizontal="center" vertical="center" wrapText="1"/>
    </xf>
    <xf numFmtId="0" fontId="57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57" fillId="0" borderId="0" xfId="0" applyNumberFormat="1" applyFont="1" applyBorder="1" applyAlignment="1">
      <alignment vertical="center"/>
    </xf>
    <xf numFmtId="0" fontId="57" fillId="0" borderId="15" xfId="0" applyNumberFormat="1" applyFont="1" applyBorder="1" applyAlignment="1">
      <alignment horizontal="center" vertical="center" wrapText="1"/>
    </xf>
    <xf numFmtId="0" fontId="57" fillId="0" borderId="29" xfId="0" applyNumberFormat="1" applyFont="1" applyBorder="1" applyAlignment="1">
      <alignment horizontal="center" vertical="center" wrapText="1"/>
    </xf>
    <xf numFmtId="0" fontId="57" fillId="0" borderId="28" xfId="0" applyNumberFormat="1" applyFont="1" applyBorder="1" applyAlignment="1">
      <alignment horizontal="center" vertical="center" wrapText="1"/>
    </xf>
    <xf numFmtId="0" fontId="57" fillId="0" borderId="32" xfId="0" applyNumberFormat="1" applyFont="1" applyBorder="1" applyAlignment="1">
      <alignment horizontal="center" vertical="center" wrapText="1"/>
    </xf>
    <xf numFmtId="0" fontId="57" fillId="0" borderId="33" xfId="0" applyNumberFormat="1" applyFont="1" applyBorder="1" applyAlignment="1">
      <alignment horizontal="center" vertical="center" wrapText="1"/>
    </xf>
    <xf numFmtId="0" fontId="57" fillId="0" borderId="34" xfId="0" applyNumberFormat="1" applyFont="1" applyBorder="1" applyAlignment="1">
      <alignment horizontal="center" vertical="center" wrapText="1"/>
    </xf>
    <xf numFmtId="0" fontId="58" fillId="0" borderId="0" xfId="0" applyNumberFormat="1" applyFont="1" applyAlignment="1">
      <alignment vertical="center"/>
    </xf>
    <xf numFmtId="0" fontId="57" fillId="0" borderId="22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/>
    </xf>
    <xf numFmtId="0" fontId="57" fillId="0" borderId="34" xfId="0" applyNumberFormat="1" applyFont="1" applyFill="1" applyBorder="1" applyAlignment="1">
      <alignment horizontal="center" vertical="center" wrapText="1"/>
    </xf>
    <xf numFmtId="0" fontId="57" fillId="0" borderId="35" xfId="0" applyNumberFormat="1" applyFont="1" applyFill="1" applyBorder="1" applyAlignment="1">
      <alignment horizontal="center" vertical="center" wrapText="1"/>
    </xf>
    <xf numFmtId="4" fontId="58" fillId="0" borderId="22" xfId="0" applyNumberFormat="1" applyFont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59" fillId="0" borderId="32" xfId="0" applyNumberFormat="1" applyFont="1" applyBorder="1" applyAlignment="1">
      <alignment horizontal="center" vertical="center" wrapText="1"/>
    </xf>
    <xf numFmtId="4" fontId="60" fillId="0" borderId="39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 wrapText="1"/>
    </xf>
    <xf numFmtId="4" fontId="59" fillId="0" borderId="19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57" fillId="0" borderId="27" xfId="0" applyNumberFormat="1" applyFont="1" applyFill="1" applyBorder="1" applyAlignment="1">
      <alignment horizontal="center" vertical="center" wrapText="1"/>
    </xf>
    <xf numFmtId="4" fontId="59" fillId="0" borderId="32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0" fontId="57" fillId="0" borderId="34" xfId="0" applyNumberFormat="1" applyFont="1" applyFill="1" applyBorder="1" applyAlignment="1">
      <alignment horizontal="center" vertical="center"/>
    </xf>
    <xf numFmtId="0" fontId="57" fillId="0" borderId="35" xfId="0" applyNumberFormat="1" applyFont="1" applyFill="1" applyBorder="1" applyAlignment="1">
      <alignment horizontal="center" vertical="center"/>
    </xf>
    <xf numFmtId="0" fontId="57" fillId="0" borderId="23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 wrapText="1"/>
    </xf>
    <xf numFmtId="4" fontId="57" fillId="0" borderId="45" xfId="0" applyNumberFormat="1" applyFont="1" applyFill="1" applyBorder="1" applyAlignment="1">
      <alignment horizontal="center" vertical="center" wrapText="1"/>
    </xf>
    <xf numFmtId="4" fontId="57" fillId="0" borderId="46" xfId="0" applyNumberFormat="1" applyFont="1" applyFill="1" applyBorder="1" applyAlignment="1">
      <alignment horizontal="center" vertical="center" wrapText="1"/>
    </xf>
    <xf numFmtId="0" fontId="57" fillId="0" borderId="28" xfId="0" applyNumberFormat="1" applyFont="1" applyFill="1" applyBorder="1" applyAlignment="1">
      <alignment horizontal="center" vertical="center" wrapText="1"/>
    </xf>
    <xf numFmtId="4" fontId="57" fillId="0" borderId="23" xfId="0" applyNumberFormat="1" applyFont="1" applyFill="1" applyBorder="1" applyAlignment="1">
      <alignment horizontal="center" vertical="center" wrapText="1"/>
    </xf>
    <xf numFmtId="4" fontId="57" fillId="0" borderId="26" xfId="0" applyNumberFormat="1" applyFont="1" applyFill="1" applyBorder="1" applyAlignment="1">
      <alignment horizontal="center" vertical="center" wrapText="1"/>
    </xf>
    <xf numFmtId="4" fontId="58" fillId="0" borderId="22" xfId="0" applyNumberFormat="1" applyFont="1" applyFill="1" applyBorder="1" applyAlignment="1">
      <alignment horizontal="center" vertical="center" wrapText="1"/>
    </xf>
    <xf numFmtId="4" fontId="58" fillId="0" borderId="27" xfId="0" applyNumberFormat="1" applyFont="1" applyFill="1" applyBorder="1" applyAlignment="1">
      <alignment horizontal="center" vertical="center" wrapText="1"/>
    </xf>
    <xf numFmtId="0" fontId="57" fillId="0" borderId="29" xfId="0" applyNumberFormat="1" applyFont="1" applyFill="1" applyBorder="1" applyAlignment="1">
      <alignment horizontal="center" vertical="center" wrapText="1"/>
    </xf>
    <xf numFmtId="4" fontId="57" fillId="0" borderId="28" xfId="0" applyNumberFormat="1" applyFont="1" applyFill="1" applyBorder="1" applyAlignment="1">
      <alignment horizontal="center" vertical="center" wrapText="1"/>
    </xf>
    <xf numFmtId="0" fontId="58" fillId="0" borderId="32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59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9" fillId="0" borderId="20" xfId="0" applyFont="1" applyBorder="1" applyAlignment="1">
      <alignment horizontal="center"/>
    </xf>
    <xf numFmtId="0" fontId="4" fillId="0" borderId="20" xfId="0" applyFont="1" applyBorder="1" applyAlignment="1">
      <alignment vertical="top" wrapText="1"/>
    </xf>
    <xf numFmtId="172" fontId="4" fillId="0" borderId="25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72" fontId="2" fillId="0" borderId="48" xfId="0" applyNumberFormat="1" applyFont="1" applyFill="1" applyBorder="1" applyAlignment="1">
      <alignment horizontal="center" vertical="top" wrapText="1"/>
    </xf>
    <xf numFmtId="172" fontId="2" fillId="0" borderId="49" xfId="0" applyNumberFormat="1" applyFont="1" applyFill="1" applyBorder="1" applyAlignment="1">
      <alignment horizontal="center" vertical="top" wrapText="1"/>
    </xf>
    <xf numFmtId="172" fontId="2" fillId="0" borderId="42" xfId="0" applyNumberFormat="1" applyFont="1" applyFill="1" applyBorder="1" applyAlignment="1">
      <alignment horizontal="center" vertical="top" wrapText="1"/>
    </xf>
    <xf numFmtId="172" fontId="2" fillId="0" borderId="48" xfId="0" applyNumberFormat="1" applyFont="1" applyBorder="1" applyAlignment="1">
      <alignment horizontal="center" vertical="top" wrapText="1"/>
    </xf>
    <xf numFmtId="172" fontId="2" fillId="0" borderId="42" xfId="0" applyNumberFormat="1" applyFont="1" applyBorder="1" applyAlignment="1">
      <alignment horizontal="center" vertical="top" wrapText="1"/>
    </xf>
    <xf numFmtId="172" fontId="2" fillId="0" borderId="49" xfId="0" applyNumberFormat="1" applyFont="1" applyBorder="1" applyAlignment="1">
      <alignment horizontal="center" vertical="top" wrapText="1"/>
    </xf>
    <xf numFmtId="172" fontId="2" fillId="0" borderId="50" xfId="0" applyNumberFormat="1" applyFont="1" applyBorder="1" applyAlignment="1">
      <alignment horizontal="center" vertical="top" wrapText="1"/>
    </xf>
    <xf numFmtId="0" fontId="4" fillId="0" borderId="51" xfId="0" applyFont="1" applyBorder="1" applyAlignment="1">
      <alignment horizontal="left" vertical="top" wrapText="1"/>
    </xf>
    <xf numFmtId="172" fontId="2" fillId="0" borderId="52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63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3" fillId="33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9" fontId="64" fillId="0" borderId="10" xfId="0" applyNumberFormat="1" applyFont="1" applyBorder="1" applyAlignment="1">
      <alignment/>
    </xf>
    <xf numFmtId="0" fontId="64" fillId="0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5" fillId="33" borderId="10" xfId="0" applyFont="1" applyFill="1" applyBorder="1" applyAlignment="1">
      <alignment/>
    </xf>
    <xf numFmtId="0" fontId="65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24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49" fontId="57" fillId="0" borderId="27" xfId="0" applyNumberFormat="1" applyFont="1" applyBorder="1" applyAlignment="1">
      <alignment horizontal="center" vertical="top" wrapText="1"/>
    </xf>
    <xf numFmtId="0" fontId="58" fillId="0" borderId="19" xfId="0" applyFont="1" applyBorder="1" applyAlignment="1">
      <alignment horizontal="left" vertical="top" wrapText="1"/>
    </xf>
    <xf numFmtId="49" fontId="57" fillId="0" borderId="14" xfId="0" applyNumberFormat="1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172" fontId="4" fillId="0" borderId="14" xfId="0" applyNumberFormat="1" applyFont="1" applyBorder="1" applyAlignment="1">
      <alignment vertical="top" wrapText="1"/>
    </xf>
    <xf numFmtId="172" fontId="4" fillId="0" borderId="25" xfId="0" applyNumberFormat="1" applyFont="1" applyBorder="1" applyAlignment="1">
      <alignment vertical="top" wrapText="1"/>
    </xf>
    <xf numFmtId="0" fontId="57" fillId="0" borderId="53" xfId="0" applyFont="1" applyBorder="1" applyAlignment="1">
      <alignment horizontal="center" vertical="top" wrapText="1"/>
    </xf>
    <xf numFmtId="49" fontId="57" fillId="0" borderId="22" xfId="0" applyNumberFormat="1" applyFont="1" applyBorder="1" applyAlignment="1">
      <alignment horizontal="center" vertical="top" wrapText="1"/>
    </xf>
    <xf numFmtId="49" fontId="57" fillId="0" borderId="15" xfId="0" applyNumberFormat="1" applyFont="1" applyBorder="1" applyAlignment="1">
      <alignment horizontal="center" vertical="top" wrapText="1"/>
    </xf>
    <xf numFmtId="49" fontId="57" fillId="0" borderId="14" xfId="0" applyNumberFormat="1" applyFont="1" applyBorder="1" applyAlignment="1">
      <alignment horizontal="center" vertical="top" wrapText="1"/>
    </xf>
    <xf numFmtId="49" fontId="57" fillId="0" borderId="0" xfId="0" applyNumberFormat="1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4" fillId="0" borderId="0" xfId="0" applyNumberFormat="1" applyFont="1" applyBorder="1" applyAlignment="1">
      <alignment vertical="top" wrapText="1"/>
    </xf>
    <xf numFmtId="0" fontId="57" fillId="0" borderId="15" xfId="0" applyFont="1" applyBorder="1" applyAlignment="1">
      <alignment horizontal="center"/>
    </xf>
    <xf numFmtId="0" fontId="57" fillId="0" borderId="51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0" fontId="57" fillId="0" borderId="51" xfId="0" applyFont="1" applyBorder="1" applyAlignment="1">
      <alignment horizontal="center"/>
    </xf>
    <xf numFmtId="49" fontId="57" fillId="0" borderId="24" xfId="0" applyNumberFormat="1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49" fontId="57" fillId="0" borderId="25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172" fontId="4" fillId="0" borderId="21" xfId="0" applyNumberFormat="1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49" fontId="57" fillId="0" borderId="44" xfId="0" applyNumberFormat="1" applyFont="1" applyBorder="1" applyAlignment="1">
      <alignment horizontal="center" vertical="top" wrapText="1"/>
    </xf>
    <xf numFmtId="0" fontId="57" fillId="0" borderId="44" xfId="0" applyFont="1" applyBorder="1" applyAlignment="1">
      <alignment horizontal="center" vertical="top" wrapText="1"/>
    </xf>
    <xf numFmtId="4" fontId="57" fillId="0" borderId="0" xfId="0" applyNumberFormat="1" applyFont="1" applyAlignment="1">
      <alignment/>
    </xf>
    <xf numFmtId="49" fontId="57" fillId="0" borderId="45" xfId="0" applyNumberFormat="1" applyFont="1" applyBorder="1" applyAlignment="1">
      <alignment horizontal="center" vertical="top" wrapText="1"/>
    </xf>
    <xf numFmtId="49" fontId="57" fillId="0" borderId="34" xfId="0" applyNumberFormat="1" applyFont="1" applyBorder="1" applyAlignment="1">
      <alignment horizontal="center" vertical="top" wrapText="1"/>
    </xf>
    <xf numFmtId="0" fontId="57" fillId="0" borderId="34" xfId="0" applyFont="1" applyBorder="1" applyAlignment="1">
      <alignment horizontal="center" vertical="top" wrapText="1"/>
    </xf>
    <xf numFmtId="0" fontId="57" fillId="0" borderId="0" xfId="0" applyFont="1" applyBorder="1" applyAlignment="1">
      <alignment/>
    </xf>
    <xf numFmtId="49" fontId="57" fillId="0" borderId="3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57" fillId="0" borderId="23" xfId="0" applyNumberFormat="1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175" fontId="57" fillId="0" borderId="24" xfId="0" applyNumberFormat="1" applyFont="1" applyBorder="1" applyAlignment="1">
      <alignment horizontal="center" vertical="top" wrapText="1"/>
    </xf>
    <xf numFmtId="0" fontId="57" fillId="0" borderId="23" xfId="0" applyFont="1" applyBorder="1" applyAlignment="1">
      <alignment horizontal="center" vertical="top" wrapText="1"/>
    </xf>
    <xf numFmtId="0" fontId="58" fillId="0" borderId="22" xfId="0" applyFont="1" applyBorder="1" applyAlignment="1">
      <alignment horizontal="center" vertical="top" wrapText="1"/>
    </xf>
    <xf numFmtId="0" fontId="4" fillId="0" borderId="5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172" fontId="2" fillId="0" borderId="31" xfId="0" applyNumberFormat="1" applyFont="1" applyBorder="1" applyAlignment="1">
      <alignment horizontal="center" vertical="top" wrapText="1"/>
    </xf>
    <xf numFmtId="0" fontId="58" fillId="0" borderId="14" xfId="0" applyNumberFormat="1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top" wrapText="1"/>
    </xf>
    <xf numFmtId="0" fontId="58" fillId="0" borderId="56" xfId="0" applyNumberFormat="1" applyFont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 wrapText="1"/>
    </xf>
    <xf numFmtId="0" fontId="58" fillId="0" borderId="22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Border="1" applyAlignment="1">
      <alignment horizontal="center" vertical="center" wrapText="1"/>
    </xf>
    <xf numFmtId="0" fontId="57" fillId="0" borderId="23" xfId="0" applyNumberFormat="1" applyFont="1" applyBorder="1" applyAlignment="1">
      <alignment horizontal="center" vertical="center" wrapText="1"/>
    </xf>
    <xf numFmtId="172" fontId="2" fillId="0" borderId="50" xfId="0" applyNumberFormat="1" applyFont="1" applyFill="1" applyBorder="1" applyAlignment="1">
      <alignment horizontal="center" vertical="top" wrapText="1"/>
    </xf>
    <xf numFmtId="0" fontId="4" fillId="0" borderId="57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4" fillId="0" borderId="3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 indent="1"/>
    </xf>
    <xf numFmtId="0" fontId="4" fillId="0" borderId="58" xfId="0" applyFont="1" applyBorder="1" applyAlignment="1">
      <alignment vertical="top" wrapText="1"/>
    </xf>
    <xf numFmtId="172" fontId="4" fillId="0" borderId="59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4" fillId="0" borderId="31" xfId="0" applyNumberFormat="1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49" fontId="57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175" fontId="57" fillId="0" borderId="0" xfId="0" applyNumberFormat="1" applyFont="1" applyBorder="1" applyAlignment="1">
      <alignment horizontal="center" vertical="top" wrapText="1"/>
    </xf>
    <xf numFmtId="175" fontId="58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172" fontId="2" fillId="0" borderId="10" xfId="0" applyNumberFormat="1" applyFont="1" applyBorder="1" applyAlignment="1">
      <alignment vertical="top" wrapText="1"/>
    </xf>
    <xf numFmtId="172" fontId="4" fillId="0" borderId="20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Border="1" applyAlignment="1">
      <alignment vertical="top" wrapText="1"/>
    </xf>
    <xf numFmtId="0" fontId="4" fillId="0" borderId="6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4" fillId="0" borderId="31" xfId="0" applyNumberFormat="1" applyFont="1" applyBorder="1" applyAlignment="1">
      <alignment vertical="top" wrapText="1"/>
    </xf>
    <xf numFmtId="172" fontId="4" fillId="0" borderId="13" xfId="0" applyNumberFormat="1" applyFont="1" applyFill="1" applyBorder="1" applyAlignment="1">
      <alignment horizontal="center" vertical="top" wrapText="1"/>
    </xf>
    <xf numFmtId="172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2" fillId="0" borderId="3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vertical="top" wrapText="1"/>
    </xf>
    <xf numFmtId="0" fontId="4" fillId="0" borderId="5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5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65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72" fontId="2" fillId="0" borderId="13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top"/>
    </xf>
    <xf numFmtId="0" fontId="56" fillId="0" borderId="23" xfId="0" applyFont="1" applyBorder="1" applyAlignment="1">
      <alignment horizontal="center" vertical="top"/>
    </xf>
    <xf numFmtId="0" fontId="66" fillId="0" borderId="19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7" fillId="0" borderId="19" xfId="0" applyFont="1" applyBorder="1" applyAlignment="1">
      <alignment horizontal="center" vertical="top" wrapText="1"/>
    </xf>
    <xf numFmtId="0" fontId="67" fillId="0" borderId="21" xfId="0" applyFont="1" applyBorder="1" applyAlignment="1">
      <alignment horizontal="center" vertical="top" wrapText="1"/>
    </xf>
    <xf numFmtId="0" fontId="67" fillId="0" borderId="25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67" fillId="0" borderId="0" xfId="0" applyFont="1" applyAlignment="1">
      <alignment horizontal="center" wrapText="1"/>
    </xf>
    <xf numFmtId="0" fontId="55" fillId="0" borderId="22" xfId="0" applyFont="1" applyBorder="1" applyAlignment="1">
      <alignment horizontal="justify" vertical="top" wrapText="1"/>
    </xf>
    <xf numFmtId="0" fontId="55" fillId="0" borderId="15" xfId="0" applyFont="1" applyBorder="1" applyAlignment="1">
      <alignment horizontal="justify" vertical="top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25" xfId="0" applyFont="1" applyBorder="1" applyAlignment="1">
      <alignment horizontal="center" vertical="top" wrapText="1"/>
    </xf>
    <xf numFmtId="49" fontId="57" fillId="0" borderId="22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49" fontId="57" fillId="0" borderId="23" xfId="0" applyNumberFormat="1" applyFont="1" applyBorder="1" applyAlignment="1">
      <alignment horizontal="center" vertical="center" wrapText="1"/>
    </xf>
    <xf numFmtId="0" fontId="57" fillId="0" borderId="22" xfId="0" applyNumberFormat="1" applyFont="1" applyBorder="1" applyAlignment="1">
      <alignment horizontal="center" vertical="center" wrapText="1"/>
    </xf>
    <xf numFmtId="0" fontId="57" fillId="0" borderId="23" xfId="0" applyNumberFormat="1" applyFont="1" applyBorder="1" applyAlignment="1">
      <alignment horizontal="center" vertical="center" wrapText="1"/>
    </xf>
    <xf numFmtId="0" fontId="57" fillId="0" borderId="15" xfId="0" applyNumberFormat="1" applyFont="1" applyBorder="1" applyAlignment="1">
      <alignment horizontal="center" vertical="center" wrapText="1"/>
    </xf>
    <xf numFmtId="0" fontId="58" fillId="0" borderId="19" xfId="0" applyNumberFormat="1" applyFont="1" applyBorder="1" applyAlignment="1">
      <alignment horizontal="center" vertical="center"/>
    </xf>
    <xf numFmtId="0" fontId="57" fillId="0" borderId="21" xfId="0" applyNumberFormat="1" applyFont="1" applyBorder="1" applyAlignment="1">
      <alignment horizontal="center" vertical="center"/>
    </xf>
    <xf numFmtId="0" fontId="57" fillId="0" borderId="25" xfId="0" applyNumberFormat="1" applyFont="1" applyBorder="1" applyAlignment="1">
      <alignment horizontal="center" vertical="center"/>
    </xf>
    <xf numFmtId="0" fontId="56" fillId="0" borderId="0" xfId="0" applyNumberFormat="1" applyFont="1" applyAlignment="1">
      <alignment horizontal="left" vertical="center" wrapText="1"/>
    </xf>
    <xf numFmtId="0" fontId="57" fillId="0" borderId="22" xfId="0" applyNumberFormat="1" applyFont="1" applyFill="1" applyBorder="1" applyAlignment="1">
      <alignment horizontal="center" vertical="center" wrapText="1"/>
    </xf>
    <xf numFmtId="0" fontId="57" fillId="0" borderId="23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7" fillId="0" borderId="19" xfId="0" applyNumberFormat="1" applyFont="1" applyBorder="1" applyAlignment="1">
      <alignment horizontal="center" vertical="center" wrapText="1"/>
    </xf>
    <xf numFmtId="0" fontId="57" fillId="0" borderId="21" xfId="0" applyNumberFormat="1" applyFont="1" applyBorder="1" applyAlignment="1">
      <alignment horizontal="center" vertical="center" wrapText="1"/>
    </xf>
    <xf numFmtId="0" fontId="57" fillId="0" borderId="25" xfId="0" applyNumberFormat="1" applyFont="1" applyBorder="1" applyAlignment="1">
      <alignment horizontal="center" vertical="center" wrapText="1"/>
    </xf>
    <xf numFmtId="0" fontId="57" fillId="0" borderId="19" xfId="0" applyNumberFormat="1" applyFont="1" applyBorder="1" applyAlignment="1">
      <alignment vertical="center" wrapText="1"/>
    </xf>
    <xf numFmtId="0" fontId="57" fillId="0" borderId="21" xfId="0" applyNumberFormat="1" applyFont="1" applyBorder="1" applyAlignment="1">
      <alignment vertical="center" wrapText="1"/>
    </xf>
    <xf numFmtId="0" fontId="57" fillId="0" borderId="25" xfId="0" applyNumberFormat="1" applyFont="1" applyBorder="1" applyAlignment="1">
      <alignment vertical="center" wrapText="1"/>
    </xf>
    <xf numFmtId="0" fontId="58" fillId="0" borderId="0" xfId="0" applyNumberFormat="1" applyFont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/>
    </xf>
    <xf numFmtId="0" fontId="58" fillId="0" borderId="21" xfId="0" applyNumberFormat="1" applyFont="1" applyFill="1" applyBorder="1" applyAlignment="1">
      <alignment horizontal="center" vertical="center"/>
    </xf>
    <xf numFmtId="0" fontId="58" fillId="0" borderId="25" xfId="0" applyNumberFormat="1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/>
    </xf>
    <xf numFmtId="0" fontId="57" fillId="0" borderId="25" xfId="0" applyNumberFormat="1" applyFont="1" applyFill="1" applyBorder="1" applyAlignment="1">
      <alignment horizontal="center" vertical="center"/>
    </xf>
    <xf numFmtId="49" fontId="5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NumberFormat="1" applyFont="1" applyBorder="1" applyAlignment="1">
      <alignment horizontal="center" vertical="center" wrapText="1"/>
    </xf>
    <xf numFmtId="49" fontId="5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center" wrapText="1"/>
    </xf>
    <xf numFmtId="0" fontId="57" fillId="0" borderId="22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19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23" xfId="0" applyFont="1" applyBorder="1" applyAlignment="1">
      <alignment horizontal="center"/>
    </xf>
    <xf numFmtId="0" fontId="58" fillId="0" borderId="32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center" wrapText="1"/>
    </xf>
    <xf numFmtId="4" fontId="2" fillId="0" borderId="5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57" fillId="0" borderId="53" xfId="0" applyNumberFormat="1" applyFont="1" applyBorder="1" applyAlignment="1">
      <alignment horizontal="center" vertical="center" wrapText="1"/>
    </xf>
    <xf numFmtId="0" fontId="57" fillId="0" borderId="32" xfId="0" applyNumberFormat="1" applyFont="1" applyBorder="1" applyAlignment="1">
      <alignment horizontal="center" vertical="center" wrapText="1"/>
    </xf>
    <xf numFmtId="0" fontId="57" fillId="0" borderId="51" xfId="0" applyNumberFormat="1" applyFont="1" applyBorder="1" applyAlignment="1">
      <alignment horizontal="center" vertical="center" wrapText="1"/>
    </xf>
    <xf numFmtId="0" fontId="58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49" xfId="0" applyNumberFormat="1" applyFont="1" applyFill="1" applyBorder="1" applyAlignment="1">
      <alignment horizontal="center" vertical="center" wrapText="1"/>
    </xf>
    <xf numFmtId="172" fontId="57" fillId="0" borderId="67" xfId="0" applyNumberFormat="1" applyFont="1" applyFill="1" applyBorder="1" applyAlignment="1">
      <alignment horizontal="center" vertical="center" wrapText="1"/>
    </xf>
    <xf numFmtId="172" fontId="57" fillId="0" borderId="68" xfId="0" applyNumberFormat="1" applyFont="1" applyFill="1" applyBorder="1" applyAlignment="1">
      <alignment horizontal="center" vertical="center" wrapText="1"/>
    </xf>
    <xf numFmtId="49" fontId="57" fillId="0" borderId="50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2" fontId="2" fillId="0" borderId="69" xfId="0" applyNumberFormat="1" applyFont="1" applyFill="1" applyBorder="1" applyAlignment="1">
      <alignment horizontal="center" vertical="center" wrapText="1"/>
    </xf>
    <xf numFmtId="172" fontId="57" fillId="0" borderId="70" xfId="0" applyNumberFormat="1" applyFont="1" applyFill="1" applyBorder="1" applyAlignment="1">
      <alignment horizontal="center" vertical="center" wrapText="1"/>
    </xf>
    <xf numFmtId="49" fontId="57" fillId="0" borderId="71" xfId="0" applyNumberFormat="1" applyFont="1" applyBorder="1" applyAlignment="1">
      <alignment horizontal="center" vertical="center" wrapText="1"/>
    </xf>
    <xf numFmtId="49" fontId="57" fillId="0" borderId="41" xfId="0" applyNumberFormat="1" applyFont="1" applyBorder="1" applyAlignment="1">
      <alignment horizontal="center" vertical="center" wrapText="1"/>
    </xf>
    <xf numFmtId="0" fontId="58" fillId="0" borderId="22" xfId="0" applyNumberFormat="1" applyFont="1" applyBorder="1" applyAlignment="1">
      <alignment horizontal="center" vertical="center" wrapText="1"/>
    </xf>
    <xf numFmtId="49" fontId="57" fillId="0" borderId="63" xfId="0" applyNumberFormat="1" applyFont="1" applyBorder="1" applyAlignment="1">
      <alignment horizontal="center" vertical="center" wrapText="1"/>
    </xf>
    <xf numFmtId="49" fontId="57" fillId="0" borderId="72" xfId="0" applyNumberFormat="1" applyFont="1" applyBorder="1" applyAlignment="1">
      <alignment horizontal="center" vertical="center" wrapText="1"/>
    </xf>
    <xf numFmtId="49" fontId="57" fillId="0" borderId="5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9" fontId="57" fillId="0" borderId="65" xfId="0" applyNumberFormat="1" applyFont="1" applyBorder="1" applyAlignment="1">
      <alignment horizontal="center" vertical="center" wrapText="1"/>
    </xf>
    <xf numFmtId="49" fontId="57" fillId="0" borderId="56" xfId="0" applyNumberFormat="1" applyFont="1" applyBorder="1" applyAlignment="1">
      <alignment horizontal="center" vertical="center" wrapText="1"/>
    </xf>
    <xf numFmtId="0" fontId="57" fillId="0" borderId="56" xfId="0" applyNumberFormat="1" applyFont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 wrapText="1"/>
    </xf>
    <xf numFmtId="4" fontId="4" fillId="0" borderId="66" xfId="0" applyNumberFormat="1" applyFont="1" applyBorder="1" applyAlignment="1">
      <alignment horizontal="center" vertical="center" wrapText="1"/>
    </xf>
    <xf numFmtId="49" fontId="57" fillId="0" borderId="55" xfId="0" applyNumberFormat="1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49" fontId="57" fillId="0" borderId="73" xfId="0" applyNumberFormat="1" applyFont="1" applyBorder="1" applyAlignment="1">
      <alignment horizontal="center" vertical="center" wrapText="1"/>
    </xf>
    <xf numFmtId="49" fontId="57" fillId="0" borderId="67" xfId="0" applyNumberFormat="1" applyFont="1" applyBorder="1" applyAlignment="1">
      <alignment horizontal="center" vertical="center" wrapText="1"/>
    </xf>
    <xf numFmtId="0" fontId="57" fillId="0" borderId="67" xfId="0" applyNumberFormat="1" applyFont="1" applyBorder="1" applyAlignment="1">
      <alignment horizontal="center" vertical="center" wrapText="1"/>
    </xf>
    <xf numFmtId="0" fontId="57" fillId="0" borderId="67" xfId="0" applyNumberFormat="1" applyFont="1" applyBorder="1" applyAlignment="1">
      <alignment horizontal="center" vertical="center" wrapText="1"/>
    </xf>
    <xf numFmtId="4" fontId="2" fillId="0" borderId="67" xfId="0" applyNumberFormat="1" applyFont="1" applyBorder="1" applyAlignment="1">
      <alignment horizontal="center" vertical="center" wrapText="1"/>
    </xf>
    <xf numFmtId="4" fontId="2" fillId="0" borderId="68" xfId="0" applyNumberFormat="1" applyFont="1" applyBorder="1" applyAlignment="1">
      <alignment horizontal="center" vertical="center" wrapText="1"/>
    </xf>
    <xf numFmtId="0" fontId="58" fillId="0" borderId="22" xfId="0" applyNumberFormat="1" applyFont="1" applyFill="1" applyBorder="1" applyAlignment="1">
      <alignment horizontal="center" vertical="center"/>
    </xf>
    <xf numFmtId="49" fontId="58" fillId="0" borderId="23" xfId="0" applyNumberFormat="1" applyFont="1" applyFill="1" applyBorder="1" applyAlignment="1">
      <alignment horizontal="center" vertical="center" wrapText="1"/>
    </xf>
    <xf numFmtId="49" fontId="58" fillId="0" borderId="14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57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172" fontId="58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58" fillId="0" borderId="23" xfId="0" applyNumberFormat="1" applyFont="1" applyFill="1" applyBorder="1" applyAlignment="1">
      <alignment horizontal="center" vertical="center" wrapText="1"/>
    </xf>
    <xf numFmtId="4" fontId="59" fillId="0" borderId="53" xfId="0" applyNumberFormat="1" applyFont="1" applyFill="1" applyBorder="1" applyAlignment="1">
      <alignment horizontal="center" vertical="center" wrapText="1"/>
    </xf>
    <xf numFmtId="4" fontId="59" fillId="0" borderId="23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694"/>
  <sheetViews>
    <sheetView zoomScale="98" zoomScaleNormal="98" zoomScalePageLayoutView="0" workbookViewId="0" topLeftCell="A10">
      <selection activeCell="B28" sqref="B28:B30"/>
    </sheetView>
  </sheetViews>
  <sheetFormatPr defaultColWidth="9.140625" defaultRowHeight="15"/>
  <cols>
    <col min="1" max="1" width="4.28125" style="16" customWidth="1"/>
    <col min="2" max="2" width="29.8515625" style="151" customWidth="1"/>
    <col min="3" max="3" width="47.57421875" style="10" customWidth="1"/>
    <col min="4" max="4" width="18.00390625" style="10" customWidth="1"/>
    <col min="5" max="5" width="12.00390625" style="10" customWidth="1"/>
    <col min="6" max="6" width="15.140625" style="10" customWidth="1"/>
    <col min="7" max="7" width="11.7109375" style="10" customWidth="1"/>
    <col min="8" max="8" width="8.7109375" style="10" customWidth="1"/>
    <col min="9" max="10" width="10.8515625" style="10" customWidth="1"/>
    <col min="11" max="11" width="3.28125" style="10" customWidth="1"/>
    <col min="12" max="16384" width="9.140625" style="10" customWidth="1"/>
  </cols>
  <sheetData>
    <row r="1" spans="1:10" ht="18" customHeight="1">
      <c r="A1" s="14"/>
      <c r="E1" s="341" t="s">
        <v>4</v>
      </c>
      <c r="F1" s="341"/>
      <c r="G1" s="341"/>
      <c r="H1" s="341"/>
      <c r="I1" s="341"/>
      <c r="J1" s="341"/>
    </row>
    <row r="2" spans="1:10" ht="24" customHeight="1">
      <c r="A2" s="14"/>
      <c r="E2" s="300" t="s">
        <v>183</v>
      </c>
      <c r="F2" s="300"/>
      <c r="G2" s="300"/>
      <c r="H2" s="300"/>
      <c r="I2" s="170"/>
      <c r="J2" s="71"/>
    </row>
    <row r="3" spans="1:10" ht="15">
      <c r="A3" s="14"/>
      <c r="E3" s="341" t="s">
        <v>4</v>
      </c>
      <c r="F3" s="341"/>
      <c r="G3" s="341"/>
      <c r="H3" s="341"/>
      <c r="I3" s="341"/>
      <c r="J3" s="341"/>
    </row>
    <row r="4" spans="1:10" ht="24.75" customHeight="1">
      <c r="A4" s="14"/>
      <c r="E4" s="335" t="s">
        <v>40</v>
      </c>
      <c r="F4" s="335"/>
      <c r="G4" s="335"/>
      <c r="H4" s="335"/>
      <c r="I4" s="335"/>
      <c r="J4" s="335"/>
    </row>
    <row r="5" spans="1:10" ht="12" customHeight="1">
      <c r="A5" s="14"/>
      <c r="E5" s="6"/>
      <c r="F5" s="6"/>
      <c r="G5" s="6"/>
      <c r="H5" s="6"/>
      <c r="I5" s="6"/>
      <c r="J5" s="6"/>
    </row>
    <row r="6" spans="1:10" ht="30" customHeight="1">
      <c r="A6" s="14"/>
      <c r="C6" s="340" t="s">
        <v>41</v>
      </c>
      <c r="D6" s="340"/>
      <c r="E6" s="340"/>
      <c r="F6" s="340"/>
      <c r="G6" s="340"/>
      <c r="H6" s="340"/>
      <c r="I6" s="11"/>
      <c r="J6" s="9"/>
    </row>
    <row r="7" ht="5.25" customHeight="1" thickBot="1">
      <c r="A7" s="14"/>
    </row>
    <row r="8" spans="1:10" ht="15">
      <c r="A8" s="336" t="s">
        <v>5</v>
      </c>
      <c r="B8" s="322" t="s">
        <v>117</v>
      </c>
      <c r="C8" s="322" t="s">
        <v>6</v>
      </c>
      <c r="D8" s="322" t="s">
        <v>128</v>
      </c>
      <c r="E8" s="338" t="s">
        <v>7</v>
      </c>
      <c r="F8" s="338"/>
      <c r="G8" s="338"/>
      <c r="H8" s="338" t="s">
        <v>8</v>
      </c>
      <c r="I8" s="338"/>
      <c r="J8" s="339"/>
    </row>
    <row r="9" spans="1:10" ht="63.75">
      <c r="A9" s="337"/>
      <c r="B9" s="323"/>
      <c r="C9" s="323"/>
      <c r="D9" s="323"/>
      <c r="E9" s="163" t="s">
        <v>9</v>
      </c>
      <c r="F9" s="163" t="s">
        <v>20</v>
      </c>
      <c r="G9" s="163" t="s">
        <v>10</v>
      </c>
      <c r="H9" s="164">
        <v>2021</v>
      </c>
      <c r="I9" s="164">
        <v>2022</v>
      </c>
      <c r="J9" s="165">
        <v>2023</v>
      </c>
    </row>
    <row r="10" spans="1:10" s="169" customFormat="1" ht="12.75" thickBot="1">
      <c r="A10" s="166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8">
        <v>10</v>
      </c>
    </row>
    <row r="11" spans="1:10" ht="20.25" customHeight="1" thickBot="1">
      <c r="A11" s="304" t="s">
        <v>45</v>
      </c>
      <c r="B11" s="305"/>
      <c r="C11" s="305"/>
      <c r="D11" s="305"/>
      <c r="E11" s="305"/>
      <c r="F11" s="305"/>
      <c r="G11" s="305"/>
      <c r="H11" s="305"/>
      <c r="I11" s="305"/>
      <c r="J11" s="306"/>
    </row>
    <row r="12" spans="1:10" s="15" customFormat="1" ht="16.5" customHeight="1">
      <c r="A12" s="325" t="s">
        <v>1</v>
      </c>
      <c r="B12" s="294" t="s">
        <v>125</v>
      </c>
      <c r="C12" s="39" t="s">
        <v>16</v>
      </c>
      <c r="D12" s="299" t="s">
        <v>129</v>
      </c>
      <c r="E12" s="19">
        <f>SUM(H12:J12)</f>
        <v>628.22</v>
      </c>
      <c r="F12" s="19">
        <f>E12</f>
        <v>628.22</v>
      </c>
      <c r="G12" s="19"/>
      <c r="H12" s="19">
        <v>150</v>
      </c>
      <c r="I12" s="19">
        <v>212.41</v>
      </c>
      <c r="J12" s="153">
        <v>265.81</v>
      </c>
    </row>
    <row r="13" spans="1:10" s="15" customFormat="1" ht="16.5" customHeight="1">
      <c r="A13" s="326"/>
      <c r="B13" s="328"/>
      <c r="C13" s="40" t="s">
        <v>17</v>
      </c>
      <c r="D13" s="299"/>
      <c r="E13" s="3">
        <f>SUM(H13:J13)</f>
        <v>5.63</v>
      </c>
      <c r="F13" s="3">
        <f>E13-G13</f>
        <v>5.63</v>
      </c>
      <c r="G13" s="3"/>
      <c r="H13" s="3">
        <v>1.85</v>
      </c>
      <c r="I13" s="3">
        <v>1.9</v>
      </c>
      <c r="J13" s="154">
        <v>1.88</v>
      </c>
    </row>
    <row r="14" spans="1:10" s="15" customFormat="1" ht="31.5" customHeight="1" thickBot="1">
      <c r="A14" s="326"/>
      <c r="B14" s="292"/>
      <c r="C14" s="23" t="s">
        <v>37</v>
      </c>
      <c r="D14" s="324"/>
      <c r="E14" s="24">
        <v>0</v>
      </c>
      <c r="F14" s="24">
        <v>0</v>
      </c>
      <c r="G14" s="24"/>
      <c r="H14" s="24">
        <v>0</v>
      </c>
      <c r="I14" s="24">
        <v>0</v>
      </c>
      <c r="J14" s="155">
        <v>0</v>
      </c>
    </row>
    <row r="15" spans="1:10" s="15" customFormat="1" ht="15.75" customHeight="1" thickBot="1">
      <c r="A15" s="327"/>
      <c r="B15" s="36" t="s">
        <v>11</v>
      </c>
      <c r="C15" s="37"/>
      <c r="D15" s="37"/>
      <c r="E15" s="22">
        <f>SUM(E12:E14)</f>
        <v>633.85</v>
      </c>
      <c r="F15" s="22">
        <f>SUM(F12:F14)</f>
        <v>633.85</v>
      </c>
      <c r="G15" s="22"/>
      <c r="H15" s="22">
        <f>SUM(H12:H14)</f>
        <v>151.85</v>
      </c>
      <c r="I15" s="22">
        <f>SUM(I12:I14)</f>
        <v>214.31</v>
      </c>
      <c r="J15" s="38">
        <f>SUM(J12:J14)</f>
        <v>267.69</v>
      </c>
    </row>
    <row r="16" spans="1:10" ht="21" customHeight="1">
      <c r="A16" s="333" t="s">
        <v>12</v>
      </c>
      <c r="B16" s="317" t="s">
        <v>118</v>
      </c>
      <c r="C16" s="18" t="s">
        <v>95</v>
      </c>
      <c r="D16" s="301" t="s">
        <v>129</v>
      </c>
      <c r="E16" s="2">
        <f>SUM(H16:J16)</f>
        <v>25.6</v>
      </c>
      <c r="F16" s="2">
        <f>E16-G16</f>
        <v>25.6</v>
      </c>
      <c r="G16" s="2"/>
      <c r="H16" s="19">
        <v>8.3</v>
      </c>
      <c r="I16" s="2">
        <v>8.3</v>
      </c>
      <c r="J16" s="156">
        <v>9</v>
      </c>
    </row>
    <row r="17" spans="1:10" ht="24.75" customHeight="1">
      <c r="A17" s="333"/>
      <c r="B17" s="312"/>
      <c r="C17" s="17" t="s">
        <v>139</v>
      </c>
      <c r="D17" s="302"/>
      <c r="E17" s="4">
        <f>SUM(H17:J17)</f>
        <v>94.3</v>
      </c>
      <c r="F17" s="4">
        <f>E17-G17</f>
        <v>94.3</v>
      </c>
      <c r="G17" s="4"/>
      <c r="H17" s="4">
        <v>35</v>
      </c>
      <c r="I17" s="4">
        <v>25</v>
      </c>
      <c r="J17" s="157">
        <v>34.3</v>
      </c>
    </row>
    <row r="18" spans="1:10" ht="27.75" customHeight="1" thickBot="1">
      <c r="A18" s="334"/>
      <c r="B18" s="312"/>
      <c r="C18" s="13" t="s">
        <v>80</v>
      </c>
      <c r="D18" s="302"/>
      <c r="E18" s="1">
        <f>SUM(H18:J18)</f>
        <v>24.1</v>
      </c>
      <c r="F18" s="1">
        <f>E18</f>
        <v>24.1</v>
      </c>
      <c r="G18" s="1"/>
      <c r="H18" s="1">
        <v>24.1</v>
      </c>
      <c r="I18" s="1">
        <v>0</v>
      </c>
      <c r="J18" s="158">
        <v>0</v>
      </c>
    </row>
    <row r="19" spans="1:10" ht="17.25" customHeight="1" thickBot="1">
      <c r="A19" s="334"/>
      <c r="B19" s="308" t="s">
        <v>13</v>
      </c>
      <c r="C19" s="309"/>
      <c r="D19" s="67"/>
      <c r="E19" s="20">
        <f>SUM(E16:E18)</f>
        <v>144</v>
      </c>
      <c r="F19" s="20">
        <f>SUM(F16:F18)</f>
        <v>144</v>
      </c>
      <c r="G19" s="20"/>
      <c r="H19" s="22">
        <f>SUM(H16:H18)</f>
        <v>67.4</v>
      </c>
      <c r="I19" s="20">
        <f>SUM(I16:I18)</f>
        <v>33.3</v>
      </c>
      <c r="J19" s="21">
        <f>SUM(J16:J18)</f>
        <v>43.3</v>
      </c>
    </row>
    <row r="20" spans="1:10" s="15" customFormat="1" ht="32.25" customHeight="1" thickBot="1">
      <c r="A20" s="331" t="s">
        <v>2</v>
      </c>
      <c r="B20" s="149" t="s">
        <v>82</v>
      </c>
      <c r="C20" s="35" t="s">
        <v>64</v>
      </c>
      <c r="D20" s="73" t="s">
        <v>129</v>
      </c>
      <c r="E20" s="19">
        <f>SUM(H20:J20)</f>
        <v>6</v>
      </c>
      <c r="F20" s="19">
        <f>E20</f>
        <v>6</v>
      </c>
      <c r="G20" s="19"/>
      <c r="H20" s="19">
        <v>0</v>
      </c>
      <c r="I20" s="19">
        <v>0</v>
      </c>
      <c r="J20" s="153">
        <v>6</v>
      </c>
    </row>
    <row r="21" spans="1:10" s="15" customFormat="1" ht="15.75" thickBot="1">
      <c r="A21" s="332"/>
      <c r="B21" s="319" t="s">
        <v>14</v>
      </c>
      <c r="C21" s="320"/>
      <c r="D21" s="37"/>
      <c r="E21" s="22">
        <f>SUM(E20:E20)</f>
        <v>6</v>
      </c>
      <c r="F21" s="22">
        <f>SUM(F20:F20)</f>
        <v>6</v>
      </c>
      <c r="G21" s="22"/>
      <c r="H21" s="22">
        <f>SUM(H20:H20)</f>
        <v>0</v>
      </c>
      <c r="I21" s="22">
        <f>SUM(I20:I20)</f>
        <v>0</v>
      </c>
      <c r="J21" s="38">
        <f>SUM(J20:J20)</f>
        <v>6</v>
      </c>
    </row>
    <row r="22" spans="1:10" ht="30.75" customHeight="1">
      <c r="A22" s="329" t="s">
        <v>0</v>
      </c>
      <c r="B22" s="317" t="s">
        <v>124</v>
      </c>
      <c r="C22" s="18" t="s">
        <v>99</v>
      </c>
      <c r="D22" s="301" t="s">
        <v>129</v>
      </c>
      <c r="E22" s="2">
        <f>SUM(H22:J22)</f>
        <v>6.8</v>
      </c>
      <c r="F22" s="2">
        <f>E22-G22</f>
        <v>6.8</v>
      </c>
      <c r="G22" s="2"/>
      <c r="H22" s="2">
        <v>2.8</v>
      </c>
      <c r="I22" s="2">
        <v>1.2</v>
      </c>
      <c r="J22" s="156">
        <v>2.8</v>
      </c>
    </row>
    <row r="23" spans="1:10" ht="15" customHeight="1">
      <c r="A23" s="329"/>
      <c r="B23" s="321"/>
      <c r="C23" s="13" t="s">
        <v>63</v>
      </c>
      <c r="D23" s="302"/>
      <c r="E23" s="1">
        <f>SUM(H23:J23)</f>
        <v>9.4</v>
      </c>
      <c r="F23" s="1">
        <f>E23-G23</f>
        <v>9.4</v>
      </c>
      <c r="G23" s="1"/>
      <c r="H23" s="1">
        <v>5.4</v>
      </c>
      <c r="I23" s="1">
        <v>0</v>
      </c>
      <c r="J23" s="158">
        <v>4</v>
      </c>
    </row>
    <row r="24" spans="1:10" ht="14.25" customHeight="1" thickBot="1">
      <c r="A24" s="329"/>
      <c r="B24" s="321"/>
      <c r="C24" s="17" t="s">
        <v>81</v>
      </c>
      <c r="D24" s="303"/>
      <c r="E24" s="4">
        <f>SUM(H24:J24)</f>
        <v>13.1</v>
      </c>
      <c r="F24" s="4">
        <f>E24-G24</f>
        <v>13.1</v>
      </c>
      <c r="G24" s="4"/>
      <c r="H24" s="4">
        <v>11.6</v>
      </c>
      <c r="I24" s="4">
        <v>0</v>
      </c>
      <c r="J24" s="157">
        <v>1.5</v>
      </c>
    </row>
    <row r="25" spans="1:10" ht="15.75" thickBot="1">
      <c r="A25" s="330"/>
      <c r="B25" s="308" t="s">
        <v>15</v>
      </c>
      <c r="C25" s="309"/>
      <c r="D25" s="67"/>
      <c r="E25" s="20">
        <f>SUM(E22:E24)</f>
        <v>29.299999999999997</v>
      </c>
      <c r="F25" s="20">
        <f>SUM(F22:F24)</f>
        <v>29.299999999999997</v>
      </c>
      <c r="G25" s="20"/>
      <c r="H25" s="20">
        <f>SUM(H22:H24)</f>
        <v>19.799999999999997</v>
      </c>
      <c r="I25" s="20">
        <f>SUM(I22:I24)</f>
        <v>1.2</v>
      </c>
      <c r="J25" s="21">
        <f>SUM(J22:J24)</f>
        <v>8.3</v>
      </c>
    </row>
    <row r="26" spans="1:10" s="15" customFormat="1" ht="74.25" customHeight="1" thickBot="1">
      <c r="A26" s="245" t="s">
        <v>3</v>
      </c>
      <c r="B26" s="149" t="s">
        <v>83</v>
      </c>
      <c r="C26" s="25" t="s">
        <v>65</v>
      </c>
      <c r="D26" s="68" t="s">
        <v>138</v>
      </c>
      <c r="E26" s="19">
        <f>SUM(F26:G26)</f>
        <v>0</v>
      </c>
      <c r="F26" s="19">
        <f>SUM(H26:J26)</f>
        <v>0</v>
      </c>
      <c r="G26" s="19"/>
      <c r="H26" s="19">
        <v>0</v>
      </c>
      <c r="I26" s="19">
        <v>0</v>
      </c>
      <c r="J26" s="153">
        <v>0</v>
      </c>
    </row>
    <row r="27" spans="1:10" ht="15.75" thickBot="1">
      <c r="A27" s="246"/>
      <c r="B27" s="261" t="s">
        <v>18</v>
      </c>
      <c r="C27" s="259"/>
      <c r="D27" s="67"/>
      <c r="E27" s="20">
        <f>SUM(E26)</f>
        <v>0</v>
      </c>
      <c r="F27" s="20">
        <f>SUM(F26)</f>
        <v>0</v>
      </c>
      <c r="G27" s="20"/>
      <c r="H27" s="22">
        <f>SUM(H26)</f>
        <v>0</v>
      </c>
      <c r="I27" s="20">
        <f>SUM(I26)</f>
        <v>0</v>
      </c>
      <c r="J27" s="21">
        <f>SUM(J26)</f>
        <v>0</v>
      </c>
    </row>
    <row r="28" spans="1:10" s="15" customFormat="1" ht="25.5" customHeight="1">
      <c r="A28" s="295" t="s">
        <v>184</v>
      </c>
      <c r="B28" s="292" t="s">
        <v>185</v>
      </c>
      <c r="C28" s="260" t="s">
        <v>186</v>
      </c>
      <c r="D28" s="298" t="s">
        <v>138</v>
      </c>
      <c r="E28" s="2">
        <f>SUM(H28:J28)</f>
        <v>2155.9300000000003</v>
      </c>
      <c r="F28" s="2">
        <f>E28-G28</f>
        <v>2155.9300000000003</v>
      </c>
      <c r="G28" s="19">
        <v>0</v>
      </c>
      <c r="H28" s="19" t="s">
        <v>94</v>
      </c>
      <c r="I28" s="19">
        <v>771.46</v>
      </c>
      <c r="J28" s="153">
        <v>1384.47</v>
      </c>
    </row>
    <row r="29" spans="1:10" s="15" customFormat="1" ht="48.75" customHeight="1">
      <c r="A29" s="296"/>
      <c r="B29" s="293"/>
      <c r="C29" s="260" t="s">
        <v>188</v>
      </c>
      <c r="D29" s="299"/>
      <c r="E29" s="2">
        <f>SUM(H29:J29)</f>
        <v>327.72</v>
      </c>
      <c r="F29" s="2">
        <f>E29-G29</f>
        <v>0</v>
      </c>
      <c r="G29" s="28">
        <f>SUM(I29:J29)</f>
        <v>327.72</v>
      </c>
      <c r="H29" s="28" t="s">
        <v>94</v>
      </c>
      <c r="I29" s="28">
        <v>237.52</v>
      </c>
      <c r="J29" s="258">
        <v>90.2</v>
      </c>
    </row>
    <row r="30" spans="1:10" s="15" customFormat="1" ht="51.75" customHeight="1" thickBot="1">
      <c r="A30" s="297"/>
      <c r="B30" s="294"/>
      <c r="C30" s="262" t="s">
        <v>189</v>
      </c>
      <c r="D30" s="299"/>
      <c r="E30" s="5">
        <f>SUM(H30:J30)</f>
        <v>81.93</v>
      </c>
      <c r="F30" s="5">
        <f>E30-G30</f>
        <v>81.93</v>
      </c>
      <c r="G30" s="28">
        <v>0</v>
      </c>
      <c r="H30" s="28" t="s">
        <v>94</v>
      </c>
      <c r="I30" s="28">
        <v>59.38</v>
      </c>
      <c r="J30" s="258">
        <v>22.55</v>
      </c>
    </row>
    <row r="31" spans="1:10" s="15" customFormat="1" ht="22.5" customHeight="1" thickBot="1">
      <c r="A31" s="246"/>
      <c r="B31" s="160" t="s">
        <v>187</v>
      </c>
      <c r="C31" s="260"/>
      <c r="D31" s="265"/>
      <c r="E31" s="3">
        <f>SUM(E28:E30)</f>
        <v>2565.5800000000004</v>
      </c>
      <c r="F31" s="3">
        <f>SUM(F28:F30)</f>
        <v>2237.86</v>
      </c>
      <c r="G31" s="3">
        <f>SUM(G28:G30)</f>
        <v>327.72</v>
      </c>
      <c r="H31" s="3"/>
      <c r="I31" s="20">
        <f>SUM(I28:I30)</f>
        <v>1068.3600000000001</v>
      </c>
      <c r="J31" s="148">
        <f>SUM(J28:J30)</f>
        <v>1497.22</v>
      </c>
    </row>
    <row r="32" spans="1:10" ht="20.25" customHeight="1" thickBot="1">
      <c r="A32" s="160"/>
      <c r="B32" s="290" t="s">
        <v>66</v>
      </c>
      <c r="C32" s="291"/>
      <c r="D32" s="263"/>
      <c r="E32" s="264">
        <f aca="true" t="shared" si="0" ref="E32:J32">SUM(E15+E19+E21+E25+E27+E31)</f>
        <v>3378.7300000000005</v>
      </c>
      <c r="F32" s="264">
        <f t="shared" si="0"/>
        <v>3051.01</v>
      </c>
      <c r="G32" s="264">
        <f t="shared" si="0"/>
        <v>327.72</v>
      </c>
      <c r="H32" s="264">
        <f t="shared" si="0"/>
        <v>239.05</v>
      </c>
      <c r="I32" s="22">
        <f t="shared" si="0"/>
        <v>1317.17</v>
      </c>
      <c r="J32" s="22">
        <f t="shared" si="0"/>
        <v>1822.51</v>
      </c>
    </row>
    <row r="33" spans="1:10" ht="21.75" customHeight="1" thickBot="1">
      <c r="A33" s="304" t="s">
        <v>47</v>
      </c>
      <c r="B33" s="307"/>
      <c r="C33" s="307"/>
      <c r="D33" s="305"/>
      <c r="E33" s="305"/>
      <c r="F33" s="305"/>
      <c r="G33" s="305"/>
      <c r="H33" s="305"/>
      <c r="I33" s="305"/>
      <c r="J33" s="306"/>
    </row>
    <row r="34" spans="1:10" ht="31.5" customHeight="1">
      <c r="A34" s="313" t="s">
        <v>1</v>
      </c>
      <c r="B34" s="312" t="s">
        <v>84</v>
      </c>
      <c r="C34" s="18" t="s">
        <v>49</v>
      </c>
      <c r="D34" s="302" t="s">
        <v>138</v>
      </c>
      <c r="E34" s="2">
        <f>SUM(H34:J34)</f>
        <v>0</v>
      </c>
      <c r="F34" s="2">
        <f>E34</f>
        <v>0</v>
      </c>
      <c r="G34" s="2"/>
      <c r="H34" s="19">
        <v>0</v>
      </c>
      <c r="I34" s="2">
        <v>0</v>
      </c>
      <c r="J34" s="156">
        <v>0</v>
      </c>
    </row>
    <row r="35" spans="1:10" ht="18.75" customHeight="1">
      <c r="A35" s="313"/>
      <c r="B35" s="312"/>
      <c r="C35" s="13" t="s">
        <v>50</v>
      </c>
      <c r="D35" s="302"/>
      <c r="E35" s="1">
        <f>SUM(H35:J35)</f>
        <v>10.3</v>
      </c>
      <c r="F35" s="1">
        <f>E35</f>
        <v>10.3</v>
      </c>
      <c r="G35" s="1"/>
      <c r="H35" s="3">
        <v>2.8</v>
      </c>
      <c r="I35" s="1">
        <v>0</v>
      </c>
      <c r="J35" s="158">
        <v>7.5</v>
      </c>
    </row>
    <row r="36" spans="1:10" ht="30.75" customHeight="1" thickBot="1">
      <c r="A36" s="313"/>
      <c r="B36" s="312"/>
      <c r="C36" s="17" t="s">
        <v>51</v>
      </c>
      <c r="D36" s="303"/>
      <c r="E36" s="4">
        <f>SUM(H36:J36)</f>
        <v>2.48</v>
      </c>
      <c r="F36" s="4">
        <f>E36</f>
        <v>2.48</v>
      </c>
      <c r="G36" s="4"/>
      <c r="H36" s="24">
        <v>0</v>
      </c>
      <c r="I36" s="4">
        <v>2</v>
      </c>
      <c r="J36" s="157">
        <v>0.48</v>
      </c>
    </row>
    <row r="37" spans="1:10" ht="15.75" thickBot="1">
      <c r="A37" s="311"/>
      <c r="B37" s="308" t="s">
        <v>11</v>
      </c>
      <c r="C37" s="309"/>
      <c r="D37" s="26"/>
      <c r="E37" s="20">
        <f aca="true" t="shared" si="1" ref="E37:J37">SUM(E34:E36)</f>
        <v>12.780000000000001</v>
      </c>
      <c r="F37" s="20">
        <f t="shared" si="1"/>
        <v>12.780000000000001</v>
      </c>
      <c r="G37" s="20"/>
      <c r="H37" s="22">
        <f>SUM(H34:H36)</f>
        <v>2.8</v>
      </c>
      <c r="I37" s="20">
        <f t="shared" si="1"/>
        <v>2</v>
      </c>
      <c r="J37" s="21">
        <f t="shared" si="1"/>
        <v>7.98</v>
      </c>
    </row>
    <row r="38" spans="1:10" ht="76.5" customHeight="1" thickBot="1">
      <c r="A38" s="310" t="s">
        <v>12</v>
      </c>
      <c r="B38" s="150" t="s">
        <v>85</v>
      </c>
      <c r="C38" s="27" t="s">
        <v>53</v>
      </c>
      <c r="D38" s="12" t="s">
        <v>138</v>
      </c>
      <c r="E38" s="5">
        <f>SUM(H38:J38)</f>
        <v>32.76</v>
      </c>
      <c r="F38" s="5">
        <f>E38</f>
        <v>32.76</v>
      </c>
      <c r="G38" s="5"/>
      <c r="H38" s="28">
        <v>8.9</v>
      </c>
      <c r="I38" s="5">
        <v>9.18</v>
      </c>
      <c r="J38" s="159">
        <v>14.68</v>
      </c>
    </row>
    <row r="39" spans="1:10" ht="15.75" thickBot="1">
      <c r="A39" s="311"/>
      <c r="B39" s="308" t="s">
        <v>13</v>
      </c>
      <c r="C39" s="309"/>
      <c r="D39" s="26"/>
      <c r="E39" s="20">
        <f aca="true" t="shared" si="2" ref="E39:J39">SUM(E38)</f>
        <v>32.76</v>
      </c>
      <c r="F39" s="20">
        <f t="shared" si="2"/>
        <v>32.76</v>
      </c>
      <c r="G39" s="20"/>
      <c r="H39" s="22">
        <f>SUM(H38)</f>
        <v>8.9</v>
      </c>
      <c r="I39" s="20">
        <f t="shared" si="2"/>
        <v>9.18</v>
      </c>
      <c r="J39" s="21">
        <f t="shared" si="2"/>
        <v>14.68</v>
      </c>
    </row>
    <row r="40" spans="1:10" ht="20.25" customHeight="1" thickBot="1">
      <c r="A40" s="160"/>
      <c r="B40" s="308" t="s">
        <v>67</v>
      </c>
      <c r="C40" s="309"/>
      <c r="D40" s="147"/>
      <c r="E40" s="20">
        <f>SUM(H40:J40)</f>
        <v>45.54</v>
      </c>
      <c r="F40" s="20">
        <f>SUM(F39,F37)</f>
        <v>45.54</v>
      </c>
      <c r="G40" s="20"/>
      <c r="H40" s="22">
        <f>SUM(H39,H37)</f>
        <v>11.7</v>
      </c>
      <c r="I40" s="20">
        <f>SUM(I39,I37)</f>
        <v>11.18</v>
      </c>
      <c r="J40" s="148">
        <f>SUM(J39,J37)</f>
        <v>22.66</v>
      </c>
    </row>
    <row r="41" spans="1:103" s="41" customFormat="1" ht="21.75" customHeight="1" thickBot="1">
      <c r="A41" s="304" t="s">
        <v>54</v>
      </c>
      <c r="B41" s="305"/>
      <c r="C41" s="305"/>
      <c r="D41" s="305"/>
      <c r="E41" s="305"/>
      <c r="F41" s="305"/>
      <c r="G41" s="305"/>
      <c r="H41" s="305"/>
      <c r="I41" s="305"/>
      <c r="J41" s="30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</row>
    <row r="42" spans="1:10" ht="30.75" customHeight="1">
      <c r="A42" s="310" t="s">
        <v>1</v>
      </c>
      <c r="B42" s="312" t="s">
        <v>86</v>
      </c>
      <c r="C42" s="18" t="s">
        <v>55</v>
      </c>
      <c r="D42" s="301" t="s">
        <v>129</v>
      </c>
      <c r="E42" s="2">
        <f>SUM(H42:J42)</f>
        <v>17.03</v>
      </c>
      <c r="F42" s="2">
        <f>E42</f>
        <v>17.03</v>
      </c>
      <c r="G42" s="2"/>
      <c r="H42" s="19">
        <v>2</v>
      </c>
      <c r="I42" s="19">
        <v>6.98</v>
      </c>
      <c r="J42" s="156">
        <v>8.05</v>
      </c>
    </row>
    <row r="43" spans="1:10" ht="27.75" customHeight="1" thickBot="1">
      <c r="A43" s="313"/>
      <c r="B43" s="312"/>
      <c r="C43" s="17" t="s">
        <v>57</v>
      </c>
      <c r="D43" s="303"/>
      <c r="E43" s="4">
        <f>SUM(H43:J43)</f>
        <v>17.84</v>
      </c>
      <c r="F43" s="4">
        <f>E43</f>
        <v>17.84</v>
      </c>
      <c r="G43" s="4"/>
      <c r="H43" s="24">
        <v>0</v>
      </c>
      <c r="I43" s="24">
        <v>4.74</v>
      </c>
      <c r="J43" s="157">
        <v>13.1</v>
      </c>
    </row>
    <row r="44" spans="1:10" ht="15.75" thickBot="1">
      <c r="A44" s="311"/>
      <c r="B44" s="308" t="s">
        <v>11</v>
      </c>
      <c r="C44" s="309"/>
      <c r="D44" s="67"/>
      <c r="E44" s="20">
        <f aca="true" t="shared" si="3" ref="E44:J44">SUM(E42:E43)</f>
        <v>34.870000000000005</v>
      </c>
      <c r="F44" s="20">
        <f t="shared" si="3"/>
        <v>34.870000000000005</v>
      </c>
      <c r="G44" s="20"/>
      <c r="H44" s="22">
        <f>SUM(H42:H43)</f>
        <v>2</v>
      </c>
      <c r="I44" s="20">
        <f t="shared" si="3"/>
        <v>11.72</v>
      </c>
      <c r="J44" s="21">
        <f t="shared" si="3"/>
        <v>21.15</v>
      </c>
    </row>
    <row r="45" spans="1:10" ht="47.25" customHeight="1" thickBot="1">
      <c r="A45" s="314" t="s">
        <v>12</v>
      </c>
      <c r="B45" s="312" t="s">
        <v>87</v>
      </c>
      <c r="C45" s="27" t="s">
        <v>59</v>
      </c>
      <c r="D45" s="301" t="s">
        <v>138</v>
      </c>
      <c r="E45" s="266">
        <f>SUM(H45:J45)</f>
        <v>28.68</v>
      </c>
      <c r="F45" s="266">
        <f>E45</f>
        <v>28.68</v>
      </c>
      <c r="G45" s="286"/>
      <c r="H45" s="287">
        <f>SUM(H46:H47)</f>
        <v>9.56</v>
      </c>
      <c r="I45" s="287">
        <f>SUM(I46:I47)</f>
        <v>9.56</v>
      </c>
      <c r="J45" s="287">
        <f>SUM(J46:J47)</f>
        <v>9.56</v>
      </c>
    </row>
    <row r="46" spans="1:10" ht="18.75" customHeight="1">
      <c r="A46" s="315"/>
      <c r="B46" s="312"/>
      <c r="C46" s="31" t="s">
        <v>70</v>
      </c>
      <c r="D46" s="302"/>
      <c r="E46" s="247">
        <f>SUM(H46:J46)</f>
        <v>26.400000000000002</v>
      </c>
      <c r="F46" s="247">
        <f>E46</f>
        <v>26.400000000000002</v>
      </c>
      <c r="G46" s="280"/>
      <c r="H46" s="3">
        <v>8.8</v>
      </c>
      <c r="I46" s="1">
        <v>8.8</v>
      </c>
      <c r="J46" s="158">
        <v>8.8</v>
      </c>
    </row>
    <row r="47" spans="1:10" ht="18" customHeight="1" thickBot="1">
      <c r="A47" s="315"/>
      <c r="B47" s="312"/>
      <c r="C47" s="32" t="s">
        <v>71</v>
      </c>
      <c r="D47" s="302"/>
      <c r="E47" s="4">
        <f>SUM(H47:J47)</f>
        <v>2.2800000000000002</v>
      </c>
      <c r="F47" s="4">
        <f>E47</f>
        <v>2.2800000000000002</v>
      </c>
      <c r="G47" s="282"/>
      <c r="H47" s="24">
        <v>0.76</v>
      </c>
      <c r="I47" s="4">
        <v>0.76</v>
      </c>
      <c r="J47" s="157">
        <v>0.76</v>
      </c>
    </row>
    <row r="48" spans="1:10" ht="15.75" thickBot="1">
      <c r="A48" s="311"/>
      <c r="B48" s="308" t="s">
        <v>13</v>
      </c>
      <c r="C48" s="316"/>
      <c r="D48" s="283"/>
      <c r="E48" s="20">
        <f>SUM(E45)</f>
        <v>28.68</v>
      </c>
      <c r="F48" s="20">
        <f>SUM(F45)</f>
        <v>28.68</v>
      </c>
      <c r="G48" s="21"/>
      <c r="H48" s="281">
        <f>SUM(H45)</f>
        <v>9.56</v>
      </c>
      <c r="I48" s="281">
        <f>SUM(I45)</f>
        <v>9.56</v>
      </c>
      <c r="J48" s="281">
        <f>SUM(J45)</f>
        <v>9.56</v>
      </c>
    </row>
    <row r="49" spans="1:10" ht="45.75" customHeight="1" thickBot="1">
      <c r="A49" s="310" t="s">
        <v>2</v>
      </c>
      <c r="B49" s="317" t="s">
        <v>88</v>
      </c>
      <c r="C49" s="18" t="s">
        <v>61</v>
      </c>
      <c r="D49" s="302" t="s">
        <v>138</v>
      </c>
      <c r="E49" s="288">
        <f>SUM(E50:E51)</f>
        <v>10.68</v>
      </c>
      <c r="F49" s="266">
        <f>E49</f>
        <v>10.68</v>
      </c>
      <c r="G49" s="342"/>
      <c r="H49" s="288">
        <f>SUM(H50:H51)</f>
        <v>5.34</v>
      </c>
      <c r="I49" s="288">
        <f>SUM(I50:I51)</f>
        <v>0</v>
      </c>
      <c r="J49" s="288">
        <f>SUM(J50:J51)</f>
        <v>5.34</v>
      </c>
    </row>
    <row r="50" spans="1:10" ht="15.75" thickBot="1">
      <c r="A50" s="313"/>
      <c r="B50" s="312"/>
      <c r="C50" s="33" t="s">
        <v>70</v>
      </c>
      <c r="D50" s="302"/>
      <c r="E50" s="247">
        <f>SUM(H50:J50)</f>
        <v>9</v>
      </c>
      <c r="F50" s="247">
        <f>E50</f>
        <v>9</v>
      </c>
      <c r="G50" s="342"/>
      <c r="H50" s="19">
        <v>4.5</v>
      </c>
      <c r="I50" s="2">
        <v>0</v>
      </c>
      <c r="J50" s="156">
        <v>4.5</v>
      </c>
    </row>
    <row r="51" spans="1:10" ht="15">
      <c r="A51" s="313"/>
      <c r="B51" s="312"/>
      <c r="C51" s="33" t="s">
        <v>71</v>
      </c>
      <c r="D51" s="302"/>
      <c r="E51" s="247">
        <f>SUM(H51:J51)</f>
        <v>1.68</v>
      </c>
      <c r="F51" s="247">
        <f>E51</f>
        <v>1.68</v>
      </c>
      <c r="G51" s="343"/>
      <c r="H51" s="19">
        <f>0.36+0.48</f>
        <v>0.84</v>
      </c>
      <c r="I51" s="2">
        <v>0</v>
      </c>
      <c r="J51" s="156">
        <v>0.84</v>
      </c>
    </row>
    <row r="52" spans="1:10" ht="45">
      <c r="A52" s="313"/>
      <c r="B52" s="312"/>
      <c r="C52" s="13" t="s">
        <v>62</v>
      </c>
      <c r="D52" s="302"/>
      <c r="E52" s="284">
        <f>SUM(H52:J52)</f>
        <v>1.2</v>
      </c>
      <c r="F52" s="284">
        <f>E52</f>
        <v>1.2</v>
      </c>
      <c r="G52" s="1"/>
      <c r="H52" s="3">
        <v>0</v>
      </c>
      <c r="I52" s="1">
        <v>0</v>
      </c>
      <c r="J52" s="158">
        <v>1.2</v>
      </c>
    </row>
    <row r="53" spans="1:10" ht="20.25" customHeight="1" thickBot="1">
      <c r="A53" s="315"/>
      <c r="B53" s="318"/>
      <c r="C53" s="30" t="s">
        <v>69</v>
      </c>
      <c r="D53" s="303"/>
      <c r="E53" s="285">
        <f>SUM(H53:J53)</f>
        <v>0</v>
      </c>
      <c r="F53" s="285">
        <f>E53</f>
        <v>0</v>
      </c>
      <c r="G53" s="5"/>
      <c r="H53" s="28">
        <v>0</v>
      </c>
      <c r="I53" s="5">
        <v>0</v>
      </c>
      <c r="J53" s="161">
        <v>0</v>
      </c>
    </row>
    <row r="54" spans="1:10" ht="15.75" thickBot="1">
      <c r="A54" s="311"/>
      <c r="B54" s="308" t="s">
        <v>14</v>
      </c>
      <c r="C54" s="309"/>
      <c r="D54" s="67"/>
      <c r="E54" s="22">
        <f>SUM(E49+E52+E53)</f>
        <v>11.879999999999999</v>
      </c>
      <c r="F54" s="22">
        <f>SUM(F49+F52+F53)</f>
        <v>11.879999999999999</v>
      </c>
      <c r="G54" s="20"/>
      <c r="H54" s="22">
        <f>SUM(H49+H52+H53)</f>
        <v>5.34</v>
      </c>
      <c r="I54" s="22">
        <f>SUM(I49+I52+I53)</f>
        <v>0</v>
      </c>
      <c r="J54" s="22">
        <f>SUM(J49+J52+J53)</f>
        <v>6.54</v>
      </c>
    </row>
    <row r="55" spans="1:10" ht="19.5" customHeight="1" thickBot="1">
      <c r="A55" s="162"/>
      <c r="B55" s="72" t="s">
        <v>68</v>
      </c>
      <c r="C55" s="67"/>
      <c r="D55" s="67"/>
      <c r="E55" s="20">
        <f>SUM(E54,E48,E44)</f>
        <v>75.43</v>
      </c>
      <c r="F55" s="20">
        <f>SUM(F54,F48,F44)</f>
        <v>75.43</v>
      </c>
      <c r="G55" s="20"/>
      <c r="H55" s="22">
        <f>SUM(H54,H48,H44)</f>
        <v>16.9</v>
      </c>
      <c r="I55" s="20">
        <f>SUM(I54,I48,I44)</f>
        <v>21.28</v>
      </c>
      <c r="J55" s="21">
        <f>SUM(J54,J48,J44)</f>
        <v>37.25</v>
      </c>
    </row>
    <row r="56" spans="1:10" ht="16.5" customHeight="1" thickBot="1">
      <c r="A56" s="145"/>
      <c r="B56" s="72" t="s">
        <v>19</v>
      </c>
      <c r="C56" s="146"/>
      <c r="D56" s="146"/>
      <c r="E56" s="20">
        <f aca="true" t="shared" si="4" ref="E56:J56">E55+E40+E32</f>
        <v>3499.7000000000003</v>
      </c>
      <c r="F56" s="20">
        <f t="shared" si="4"/>
        <v>3171.98</v>
      </c>
      <c r="G56" s="20">
        <f t="shared" si="4"/>
        <v>327.72</v>
      </c>
      <c r="H56" s="20">
        <f t="shared" si="4"/>
        <v>267.65000000000003</v>
      </c>
      <c r="I56" s="20">
        <f t="shared" si="4"/>
        <v>1349.63</v>
      </c>
      <c r="J56" s="21">
        <f t="shared" si="4"/>
        <v>1882.42</v>
      </c>
    </row>
    <row r="57" spans="1:10" s="14" customFormat="1" ht="15">
      <c r="A57" s="289"/>
      <c r="B57" s="289"/>
      <c r="C57" s="289"/>
      <c r="D57" s="289"/>
      <c r="E57" s="289"/>
      <c r="F57" s="289"/>
      <c r="G57" s="289"/>
      <c r="H57" s="289"/>
      <c r="I57" s="289"/>
      <c r="J57" s="289"/>
    </row>
    <row r="58" spans="1:10" s="14" customFormat="1" ht="15">
      <c r="A58" s="344"/>
      <c r="B58" s="344"/>
      <c r="C58" s="344"/>
      <c r="D58" s="344"/>
      <c r="E58" s="344"/>
      <c r="F58" s="344"/>
      <c r="G58" s="344"/>
      <c r="H58" s="345"/>
      <c r="I58" s="345"/>
      <c r="J58" s="345"/>
    </row>
    <row r="59" spans="1:10" s="14" customFormat="1" ht="15">
      <c r="A59" s="344"/>
      <c r="B59" s="344"/>
      <c r="C59" s="344"/>
      <c r="D59" s="267"/>
      <c r="E59" s="267"/>
      <c r="F59" s="267"/>
      <c r="G59" s="267"/>
      <c r="H59" s="267"/>
      <c r="I59" s="267"/>
      <c r="J59" s="267"/>
    </row>
    <row r="60" spans="1:10" s="14" customFormat="1" ht="15">
      <c r="A60" s="267"/>
      <c r="B60" s="267"/>
      <c r="C60" s="267"/>
      <c r="D60" s="268"/>
      <c r="E60" s="268"/>
      <c r="F60" s="268"/>
      <c r="G60" s="268"/>
      <c r="H60" s="267"/>
      <c r="I60" s="267"/>
      <c r="J60" s="267"/>
    </row>
    <row r="61" spans="1:10" s="14" customFormat="1" ht="15">
      <c r="A61" s="344"/>
      <c r="B61" s="347"/>
      <c r="C61" s="269"/>
      <c r="D61" s="213"/>
      <c r="E61" s="213"/>
      <c r="F61" s="213"/>
      <c r="G61" s="213"/>
      <c r="H61" s="270"/>
      <c r="J61" s="215"/>
    </row>
    <row r="62" spans="1:10" s="14" customFormat="1" ht="15">
      <c r="A62" s="346"/>
      <c r="B62" s="347"/>
      <c r="C62" s="267"/>
      <c r="D62" s="268"/>
      <c r="E62" s="268"/>
      <c r="F62" s="268"/>
      <c r="G62" s="213"/>
      <c r="H62" s="270"/>
      <c r="I62" s="215"/>
      <c r="J62" s="215"/>
    </row>
    <row r="63" spans="1:10" s="14" customFormat="1" ht="15">
      <c r="A63" s="271"/>
      <c r="B63" s="347"/>
      <c r="C63" s="267"/>
      <c r="D63" s="268"/>
      <c r="E63" s="268"/>
      <c r="F63" s="268"/>
      <c r="G63" s="268"/>
      <c r="H63" s="272"/>
      <c r="I63" s="273"/>
      <c r="J63" s="273"/>
    </row>
    <row r="64" spans="1:10" s="14" customFormat="1" ht="15">
      <c r="A64" s="271"/>
      <c r="B64" s="347"/>
      <c r="C64" s="269"/>
      <c r="D64" s="268"/>
      <c r="E64" s="268"/>
      <c r="F64" s="268"/>
      <c r="G64" s="213"/>
      <c r="H64" s="270"/>
      <c r="I64" s="215"/>
      <c r="J64" s="215"/>
    </row>
    <row r="65" spans="1:10" s="14" customFormat="1" ht="15">
      <c r="A65" s="271"/>
      <c r="B65" s="347"/>
      <c r="C65" s="267"/>
      <c r="D65" s="213"/>
      <c r="E65" s="213"/>
      <c r="F65" s="213"/>
      <c r="G65" s="213"/>
      <c r="H65" s="270"/>
      <c r="I65" s="215"/>
      <c r="J65" s="215"/>
    </row>
    <row r="66" spans="1:10" s="14" customFormat="1" ht="29.25" customHeight="1">
      <c r="A66" s="271"/>
      <c r="B66" s="347"/>
      <c r="C66" s="267"/>
      <c r="D66" s="268"/>
      <c r="E66" s="268"/>
      <c r="F66" s="268"/>
      <c r="G66" s="268"/>
      <c r="H66" s="272"/>
      <c r="I66" s="273"/>
      <c r="J66" s="273"/>
    </row>
    <row r="67" spans="1:10" s="14" customFormat="1" ht="15">
      <c r="A67" s="344"/>
      <c r="B67" s="344"/>
      <c r="C67" s="344"/>
      <c r="D67" s="268"/>
      <c r="E67" s="274"/>
      <c r="F67" s="274"/>
      <c r="G67" s="274"/>
      <c r="H67" s="275"/>
      <c r="I67" s="275"/>
      <c r="J67" s="275"/>
    </row>
    <row r="68" spans="1:10" s="14" customFormat="1" ht="15">
      <c r="A68" s="344"/>
      <c r="B68" s="344"/>
      <c r="C68" s="344"/>
      <c r="D68" s="268"/>
      <c r="E68" s="268"/>
      <c r="F68" s="268"/>
      <c r="G68" s="268"/>
      <c r="H68" s="267"/>
      <c r="I68" s="267"/>
      <c r="J68" s="267"/>
    </row>
    <row r="69" spans="1:10" s="14" customFormat="1" ht="15">
      <c r="A69" s="344"/>
      <c r="B69" s="344"/>
      <c r="C69" s="344"/>
      <c r="D69" s="268"/>
      <c r="E69" s="268"/>
      <c r="F69" s="268"/>
      <c r="G69" s="268"/>
      <c r="H69" s="267"/>
      <c r="I69" s="267"/>
      <c r="J69" s="276"/>
    </row>
    <row r="70" spans="1:10" s="14" customFormat="1" ht="15">
      <c r="A70" s="344"/>
      <c r="B70" s="344"/>
      <c r="C70" s="344"/>
      <c r="D70" s="268"/>
      <c r="E70" s="268"/>
      <c r="F70" s="268"/>
      <c r="G70" s="268"/>
      <c r="H70" s="267"/>
      <c r="I70" s="267"/>
      <c r="J70" s="267"/>
    </row>
    <row r="71" spans="1:10" s="14" customFormat="1" ht="15">
      <c r="A71" s="344"/>
      <c r="B71" s="344"/>
      <c r="C71" s="344"/>
      <c r="D71" s="268"/>
      <c r="E71" s="274"/>
      <c r="F71" s="274"/>
      <c r="G71" s="274"/>
      <c r="H71" s="275"/>
      <c r="I71" s="275"/>
      <c r="J71" s="267"/>
    </row>
    <row r="72" spans="1:10" s="14" customFormat="1" ht="15">
      <c r="A72" s="344"/>
      <c r="B72" s="344"/>
      <c r="C72" s="344"/>
      <c r="D72" s="268"/>
      <c r="E72" s="268"/>
      <c r="F72" s="268"/>
      <c r="G72" s="268"/>
      <c r="H72" s="267"/>
      <c r="I72" s="267"/>
      <c r="J72" s="276"/>
    </row>
    <row r="73" spans="1:10" s="14" customFormat="1" ht="15">
      <c r="A73" s="344"/>
      <c r="B73" s="344"/>
      <c r="C73" s="344"/>
      <c r="D73" s="268"/>
      <c r="E73" s="268"/>
      <c r="F73" s="268"/>
      <c r="G73" s="268"/>
      <c r="H73" s="267"/>
      <c r="I73" s="267"/>
      <c r="J73" s="267"/>
    </row>
    <row r="74" spans="1:10" s="14" customFormat="1" ht="15">
      <c r="A74" s="344"/>
      <c r="B74" s="344"/>
      <c r="C74" s="344"/>
      <c r="D74" s="268"/>
      <c r="E74" s="268"/>
      <c r="F74" s="268"/>
      <c r="G74" s="268"/>
      <c r="H74" s="267"/>
      <c r="I74" s="267"/>
      <c r="J74" s="276"/>
    </row>
    <row r="75" spans="1:10" s="14" customFormat="1" ht="15">
      <c r="A75" s="267"/>
      <c r="B75" s="344"/>
      <c r="C75" s="344"/>
      <c r="D75" s="274"/>
      <c r="E75" s="274"/>
      <c r="F75" s="274"/>
      <c r="G75" s="274"/>
      <c r="H75" s="275"/>
      <c r="I75" s="277"/>
      <c r="J75" s="277"/>
    </row>
    <row r="76" spans="1:10" s="14" customFormat="1" ht="15">
      <c r="A76" s="267"/>
      <c r="B76" s="344"/>
      <c r="C76" s="344"/>
      <c r="D76" s="268"/>
      <c r="E76" s="268"/>
      <c r="F76" s="268"/>
      <c r="G76" s="268"/>
      <c r="H76" s="267"/>
      <c r="I76" s="276"/>
      <c r="J76" s="276"/>
    </row>
    <row r="77" spans="1:10" s="14" customFormat="1" ht="15">
      <c r="A77" s="267"/>
      <c r="B77" s="344"/>
      <c r="C77" s="344"/>
      <c r="D77" s="268"/>
      <c r="E77" s="268"/>
      <c r="F77" s="268"/>
      <c r="G77" s="268"/>
      <c r="H77" s="267"/>
      <c r="I77" s="276"/>
      <c r="J77" s="267"/>
    </row>
    <row r="78" spans="1:10" s="14" customFormat="1" ht="15">
      <c r="A78" s="267"/>
      <c r="B78" s="344"/>
      <c r="C78" s="344"/>
      <c r="D78" s="268"/>
      <c r="E78" s="268"/>
      <c r="F78" s="268"/>
      <c r="G78" s="268"/>
      <c r="H78" s="267"/>
      <c r="I78" s="267"/>
      <c r="J78" s="267"/>
    </row>
    <row r="79" spans="1:10" s="14" customFormat="1" ht="15">
      <c r="A79" s="267"/>
      <c r="B79" s="275"/>
      <c r="C79" s="267"/>
      <c r="D79" s="278"/>
      <c r="E79" s="279"/>
      <c r="F79" s="274"/>
      <c r="G79" s="274"/>
      <c r="H79" s="275"/>
      <c r="I79" s="275"/>
      <c r="J79" s="275"/>
    </row>
    <row r="80" spans="1:10" s="14" customFormat="1" ht="15">
      <c r="A80" s="267"/>
      <c r="B80" s="267"/>
      <c r="C80" s="267"/>
      <c r="D80" s="268"/>
      <c r="E80" s="268"/>
      <c r="F80" s="268"/>
      <c r="G80" s="268"/>
      <c r="H80" s="267"/>
      <c r="I80" s="267"/>
      <c r="J80" s="267"/>
    </row>
    <row r="81" spans="1:10" s="14" customFormat="1" ht="15">
      <c r="A81" s="267"/>
      <c r="B81" s="267"/>
      <c r="C81" s="267"/>
      <c r="D81" s="268"/>
      <c r="E81" s="268"/>
      <c r="F81" s="268"/>
      <c r="G81" s="268"/>
      <c r="H81" s="267"/>
      <c r="I81" s="267"/>
      <c r="J81" s="267"/>
    </row>
    <row r="82" spans="1:10" s="14" customFormat="1" ht="15">
      <c r="A82" s="267"/>
      <c r="B82" s="275"/>
      <c r="C82" s="267"/>
      <c r="D82" s="268"/>
      <c r="E82" s="274"/>
      <c r="F82" s="274"/>
      <c r="G82" s="274"/>
      <c r="H82" s="275"/>
      <c r="I82" s="275"/>
      <c r="J82" s="275"/>
    </row>
    <row r="83" spans="1:10" s="14" customFormat="1" ht="15">
      <c r="A83" s="267"/>
      <c r="B83" s="267"/>
      <c r="C83" s="267"/>
      <c r="D83" s="268"/>
      <c r="E83" s="268"/>
      <c r="F83" s="268"/>
      <c r="G83" s="268"/>
      <c r="H83" s="267"/>
      <c r="I83" s="267"/>
      <c r="J83" s="267"/>
    </row>
    <row r="84" spans="1:10" s="14" customFormat="1" ht="15">
      <c r="A84" s="267"/>
      <c r="B84" s="267"/>
      <c r="C84" s="267"/>
      <c r="D84" s="268"/>
      <c r="E84" s="268"/>
      <c r="F84" s="268"/>
      <c r="G84" s="268"/>
      <c r="H84" s="267"/>
      <c r="I84" s="267"/>
      <c r="J84" s="267"/>
    </row>
    <row r="85" s="14" customFormat="1" ht="15">
      <c r="B85" s="152"/>
    </row>
    <row r="86" spans="2:10" s="14" customFormat="1" ht="15">
      <c r="B86" s="152"/>
      <c r="I86" s="29"/>
      <c r="J86" s="29"/>
    </row>
    <row r="87" s="14" customFormat="1" ht="15">
      <c r="B87" s="152"/>
    </row>
    <row r="88" s="14" customFormat="1" ht="15">
      <c r="B88" s="152"/>
    </row>
    <row r="89" s="14" customFormat="1" ht="15">
      <c r="B89" s="152"/>
    </row>
    <row r="90" s="14" customFormat="1" ht="15">
      <c r="B90" s="152"/>
    </row>
    <row r="91" s="14" customFormat="1" ht="15">
      <c r="B91" s="152"/>
    </row>
    <row r="92" s="14" customFormat="1" ht="15">
      <c r="B92" s="152"/>
    </row>
    <row r="93" s="14" customFormat="1" ht="15">
      <c r="B93" s="152"/>
    </row>
    <row r="94" s="14" customFormat="1" ht="15">
      <c r="B94" s="152"/>
    </row>
    <row r="95" s="14" customFormat="1" ht="15">
      <c r="B95" s="152"/>
    </row>
    <row r="96" s="14" customFormat="1" ht="15">
      <c r="B96" s="152"/>
    </row>
    <row r="97" s="14" customFormat="1" ht="15">
      <c r="B97" s="152"/>
    </row>
    <row r="98" s="14" customFormat="1" ht="15">
      <c r="B98" s="152"/>
    </row>
    <row r="99" s="14" customFormat="1" ht="15">
      <c r="B99" s="152"/>
    </row>
    <row r="100" s="14" customFormat="1" ht="15">
      <c r="B100" s="152"/>
    </row>
    <row r="101" s="14" customFormat="1" ht="15">
      <c r="B101" s="152"/>
    </row>
    <row r="102" s="14" customFormat="1" ht="15">
      <c r="B102" s="152"/>
    </row>
    <row r="103" s="14" customFormat="1" ht="15">
      <c r="B103" s="152"/>
    </row>
    <row r="104" s="14" customFormat="1" ht="15">
      <c r="B104" s="152"/>
    </row>
    <row r="105" s="14" customFormat="1" ht="15">
      <c r="B105" s="152"/>
    </row>
    <row r="106" s="14" customFormat="1" ht="15">
      <c r="B106" s="152"/>
    </row>
    <row r="107" s="14" customFormat="1" ht="15">
      <c r="B107" s="152"/>
    </row>
    <row r="108" s="14" customFormat="1" ht="15">
      <c r="B108" s="152"/>
    </row>
    <row r="109" s="14" customFormat="1" ht="15">
      <c r="B109" s="152"/>
    </row>
    <row r="110" s="14" customFormat="1" ht="15">
      <c r="B110" s="152"/>
    </row>
    <row r="111" s="14" customFormat="1" ht="15">
      <c r="B111" s="152"/>
    </row>
    <row r="112" s="14" customFormat="1" ht="15">
      <c r="B112" s="152"/>
    </row>
    <row r="113" s="14" customFormat="1" ht="15">
      <c r="B113" s="152"/>
    </row>
    <row r="114" s="14" customFormat="1" ht="15">
      <c r="B114" s="152"/>
    </row>
    <row r="115" s="14" customFormat="1" ht="15">
      <c r="B115" s="152"/>
    </row>
    <row r="116" s="14" customFormat="1" ht="15">
      <c r="B116" s="152"/>
    </row>
    <row r="117" s="14" customFormat="1" ht="15">
      <c r="B117" s="152"/>
    </row>
    <row r="118" s="14" customFormat="1" ht="15">
      <c r="B118" s="152"/>
    </row>
    <row r="119" s="14" customFormat="1" ht="15">
      <c r="B119" s="152"/>
    </row>
    <row r="120" s="14" customFormat="1" ht="15">
      <c r="B120" s="152"/>
    </row>
    <row r="121" s="14" customFormat="1" ht="15">
      <c r="B121" s="152"/>
    </row>
    <row r="122" s="14" customFormat="1" ht="15">
      <c r="B122" s="152"/>
    </row>
    <row r="123" s="14" customFormat="1" ht="15">
      <c r="B123" s="152"/>
    </row>
    <row r="124" s="14" customFormat="1" ht="15">
      <c r="B124" s="152"/>
    </row>
    <row r="125" s="14" customFormat="1" ht="15">
      <c r="B125" s="152"/>
    </row>
    <row r="126" s="14" customFormat="1" ht="15">
      <c r="B126" s="152"/>
    </row>
    <row r="127" s="14" customFormat="1" ht="15">
      <c r="B127" s="152"/>
    </row>
    <row r="128" s="14" customFormat="1" ht="15">
      <c r="B128" s="152"/>
    </row>
    <row r="129" s="14" customFormat="1" ht="15">
      <c r="B129" s="152"/>
    </row>
    <row r="130" s="14" customFormat="1" ht="15">
      <c r="B130" s="152"/>
    </row>
    <row r="131" s="14" customFormat="1" ht="15">
      <c r="B131" s="152"/>
    </row>
    <row r="132" s="14" customFormat="1" ht="15">
      <c r="B132" s="152"/>
    </row>
    <row r="133" s="14" customFormat="1" ht="15">
      <c r="B133" s="152"/>
    </row>
    <row r="134" s="14" customFormat="1" ht="15">
      <c r="B134" s="152"/>
    </row>
    <row r="135" s="14" customFormat="1" ht="15">
      <c r="B135" s="152"/>
    </row>
    <row r="136" s="14" customFormat="1" ht="15">
      <c r="B136" s="152"/>
    </row>
    <row r="137" s="14" customFormat="1" ht="15">
      <c r="B137" s="152"/>
    </row>
    <row r="138" s="14" customFormat="1" ht="15">
      <c r="B138" s="152"/>
    </row>
    <row r="139" s="14" customFormat="1" ht="15">
      <c r="B139" s="152"/>
    </row>
    <row r="140" s="14" customFormat="1" ht="15">
      <c r="B140" s="152"/>
    </row>
    <row r="141" s="14" customFormat="1" ht="15">
      <c r="B141" s="152"/>
    </row>
    <row r="142" s="14" customFormat="1" ht="15">
      <c r="B142" s="152"/>
    </row>
    <row r="143" s="14" customFormat="1" ht="15">
      <c r="B143" s="152"/>
    </row>
    <row r="144" s="14" customFormat="1" ht="15">
      <c r="B144" s="152"/>
    </row>
    <row r="145" s="14" customFormat="1" ht="15">
      <c r="B145" s="152"/>
    </row>
    <row r="146" s="14" customFormat="1" ht="15">
      <c r="B146" s="152"/>
    </row>
    <row r="147" s="14" customFormat="1" ht="15">
      <c r="B147" s="152"/>
    </row>
    <row r="148" s="14" customFormat="1" ht="15">
      <c r="B148" s="152"/>
    </row>
    <row r="149" s="14" customFormat="1" ht="15">
      <c r="B149" s="152"/>
    </row>
    <row r="150" s="14" customFormat="1" ht="15">
      <c r="B150" s="152"/>
    </row>
    <row r="151" s="14" customFormat="1" ht="15">
      <c r="B151" s="152"/>
    </row>
    <row r="152" s="14" customFormat="1" ht="15">
      <c r="B152" s="152"/>
    </row>
    <row r="153" s="14" customFormat="1" ht="15">
      <c r="B153" s="152"/>
    </row>
    <row r="154" s="14" customFormat="1" ht="15">
      <c r="B154" s="152"/>
    </row>
    <row r="155" s="14" customFormat="1" ht="15">
      <c r="B155" s="152"/>
    </row>
    <row r="156" s="14" customFormat="1" ht="15">
      <c r="B156" s="152"/>
    </row>
    <row r="157" s="14" customFormat="1" ht="15">
      <c r="B157" s="152"/>
    </row>
    <row r="158" s="14" customFormat="1" ht="15">
      <c r="B158" s="152"/>
    </row>
    <row r="159" s="14" customFormat="1" ht="15">
      <c r="B159" s="152"/>
    </row>
    <row r="160" s="14" customFormat="1" ht="15">
      <c r="B160" s="152"/>
    </row>
    <row r="161" s="14" customFormat="1" ht="15">
      <c r="B161" s="152"/>
    </row>
    <row r="162" s="14" customFormat="1" ht="15">
      <c r="B162" s="152"/>
    </row>
    <row r="163" s="14" customFormat="1" ht="15">
      <c r="B163" s="152"/>
    </row>
    <row r="164" s="14" customFormat="1" ht="15">
      <c r="B164" s="152"/>
    </row>
    <row r="165" s="14" customFormat="1" ht="15">
      <c r="B165" s="152"/>
    </row>
    <row r="166" s="14" customFormat="1" ht="15">
      <c r="B166" s="152"/>
    </row>
    <row r="167" s="14" customFormat="1" ht="15">
      <c r="B167" s="152"/>
    </row>
    <row r="168" s="14" customFormat="1" ht="15">
      <c r="B168" s="152"/>
    </row>
    <row r="169" s="14" customFormat="1" ht="15">
      <c r="B169" s="152"/>
    </row>
    <row r="170" s="14" customFormat="1" ht="15">
      <c r="B170" s="152"/>
    </row>
    <row r="171" s="14" customFormat="1" ht="15">
      <c r="B171" s="152"/>
    </row>
    <row r="172" s="14" customFormat="1" ht="15">
      <c r="B172" s="152"/>
    </row>
    <row r="173" s="14" customFormat="1" ht="15">
      <c r="B173" s="152"/>
    </row>
    <row r="174" s="14" customFormat="1" ht="15">
      <c r="B174" s="152"/>
    </row>
    <row r="175" s="14" customFormat="1" ht="15">
      <c r="B175" s="152"/>
    </row>
    <row r="176" s="14" customFormat="1" ht="15">
      <c r="B176" s="152"/>
    </row>
    <row r="177" s="14" customFormat="1" ht="15">
      <c r="B177" s="152"/>
    </row>
    <row r="178" s="14" customFormat="1" ht="15">
      <c r="B178" s="152"/>
    </row>
    <row r="179" s="14" customFormat="1" ht="15">
      <c r="B179" s="152"/>
    </row>
    <row r="180" s="14" customFormat="1" ht="15">
      <c r="B180" s="152"/>
    </row>
    <row r="181" s="14" customFormat="1" ht="15">
      <c r="B181" s="152"/>
    </row>
    <row r="182" s="14" customFormat="1" ht="15">
      <c r="B182" s="152"/>
    </row>
    <row r="183" s="14" customFormat="1" ht="15">
      <c r="B183" s="152"/>
    </row>
    <row r="184" s="14" customFormat="1" ht="15">
      <c r="B184" s="152"/>
    </row>
    <row r="185" s="14" customFormat="1" ht="15">
      <c r="B185" s="152"/>
    </row>
    <row r="186" s="14" customFormat="1" ht="15">
      <c r="B186" s="152"/>
    </row>
    <row r="187" s="14" customFormat="1" ht="15">
      <c r="B187" s="152"/>
    </row>
    <row r="188" s="14" customFormat="1" ht="15">
      <c r="B188" s="152"/>
    </row>
    <row r="189" s="14" customFormat="1" ht="15">
      <c r="B189" s="152"/>
    </row>
    <row r="190" s="14" customFormat="1" ht="15">
      <c r="B190" s="152"/>
    </row>
    <row r="191" s="14" customFormat="1" ht="15">
      <c r="B191" s="152"/>
    </row>
    <row r="192" s="14" customFormat="1" ht="15">
      <c r="B192" s="152"/>
    </row>
    <row r="193" s="14" customFormat="1" ht="15">
      <c r="B193" s="152"/>
    </row>
    <row r="194" s="14" customFormat="1" ht="15">
      <c r="B194" s="152"/>
    </row>
    <row r="195" s="14" customFormat="1" ht="15">
      <c r="B195" s="152"/>
    </row>
    <row r="196" s="14" customFormat="1" ht="15">
      <c r="B196" s="152"/>
    </row>
    <row r="197" s="14" customFormat="1" ht="15">
      <c r="B197" s="152"/>
    </row>
    <row r="198" s="14" customFormat="1" ht="15">
      <c r="B198" s="152"/>
    </row>
    <row r="199" s="14" customFormat="1" ht="15">
      <c r="B199" s="152"/>
    </row>
    <row r="200" s="14" customFormat="1" ht="15">
      <c r="B200" s="152"/>
    </row>
    <row r="201" s="14" customFormat="1" ht="15">
      <c r="B201" s="152"/>
    </row>
    <row r="202" s="14" customFormat="1" ht="15">
      <c r="B202" s="152"/>
    </row>
    <row r="203" s="14" customFormat="1" ht="15">
      <c r="B203" s="152"/>
    </row>
    <row r="204" s="14" customFormat="1" ht="15">
      <c r="B204" s="152"/>
    </row>
    <row r="205" s="14" customFormat="1" ht="15">
      <c r="B205" s="152"/>
    </row>
    <row r="206" s="14" customFormat="1" ht="15">
      <c r="B206" s="152"/>
    </row>
    <row r="207" s="14" customFormat="1" ht="15">
      <c r="B207" s="152"/>
    </row>
    <row r="208" s="14" customFormat="1" ht="15">
      <c r="B208" s="152"/>
    </row>
    <row r="209" s="14" customFormat="1" ht="15">
      <c r="B209" s="152"/>
    </row>
    <row r="210" s="14" customFormat="1" ht="15">
      <c r="B210" s="152"/>
    </row>
    <row r="211" s="14" customFormat="1" ht="15">
      <c r="B211" s="152"/>
    </row>
    <row r="212" s="14" customFormat="1" ht="15">
      <c r="B212" s="152"/>
    </row>
    <row r="213" s="14" customFormat="1" ht="15">
      <c r="B213" s="152"/>
    </row>
    <row r="214" s="14" customFormat="1" ht="15">
      <c r="B214" s="152"/>
    </row>
    <row r="215" s="14" customFormat="1" ht="15">
      <c r="B215" s="152"/>
    </row>
    <row r="216" s="14" customFormat="1" ht="15">
      <c r="B216" s="152"/>
    </row>
    <row r="217" s="14" customFormat="1" ht="15">
      <c r="B217" s="152"/>
    </row>
    <row r="218" s="14" customFormat="1" ht="15">
      <c r="B218" s="152"/>
    </row>
    <row r="219" s="14" customFormat="1" ht="15">
      <c r="B219" s="152"/>
    </row>
    <row r="220" s="14" customFormat="1" ht="15">
      <c r="B220" s="152"/>
    </row>
    <row r="221" s="14" customFormat="1" ht="15">
      <c r="B221" s="152"/>
    </row>
    <row r="222" s="14" customFormat="1" ht="15">
      <c r="B222" s="152"/>
    </row>
    <row r="223" s="14" customFormat="1" ht="15">
      <c r="B223" s="152"/>
    </row>
    <row r="224" s="14" customFormat="1" ht="15">
      <c r="B224" s="152"/>
    </row>
    <row r="225" s="14" customFormat="1" ht="15">
      <c r="B225" s="152"/>
    </row>
    <row r="226" s="14" customFormat="1" ht="15">
      <c r="B226" s="152"/>
    </row>
    <row r="227" s="14" customFormat="1" ht="15">
      <c r="B227" s="152"/>
    </row>
    <row r="228" s="14" customFormat="1" ht="15">
      <c r="B228" s="152"/>
    </row>
    <row r="229" s="14" customFormat="1" ht="15">
      <c r="B229" s="152"/>
    </row>
    <row r="230" s="14" customFormat="1" ht="15">
      <c r="B230" s="152"/>
    </row>
    <row r="231" s="14" customFormat="1" ht="15">
      <c r="B231" s="152"/>
    </row>
    <row r="232" s="14" customFormat="1" ht="15">
      <c r="B232" s="152"/>
    </row>
    <row r="233" s="14" customFormat="1" ht="15">
      <c r="B233" s="152"/>
    </row>
    <row r="234" s="14" customFormat="1" ht="15">
      <c r="B234" s="152"/>
    </row>
    <row r="235" s="14" customFormat="1" ht="15">
      <c r="B235" s="152"/>
    </row>
    <row r="236" ht="15">
      <c r="A236" s="14"/>
    </row>
    <row r="237" ht="15">
      <c r="A237" s="14"/>
    </row>
    <row r="238" ht="15">
      <c r="A238" s="14"/>
    </row>
    <row r="239" ht="15">
      <c r="A239" s="14"/>
    </row>
    <row r="240" ht="15">
      <c r="A240" s="14"/>
    </row>
    <row r="241" ht="15">
      <c r="A241" s="14"/>
    </row>
    <row r="242" ht="15">
      <c r="A242" s="14"/>
    </row>
    <row r="243" ht="15">
      <c r="A243" s="14"/>
    </row>
    <row r="244" ht="15">
      <c r="A244" s="14"/>
    </row>
    <row r="245" ht="15">
      <c r="A245" s="14"/>
    </row>
    <row r="246" ht="15">
      <c r="A246" s="14"/>
    </row>
    <row r="247" ht="15">
      <c r="A247" s="14"/>
    </row>
    <row r="248" ht="15">
      <c r="A248" s="14"/>
    </row>
    <row r="249" ht="15">
      <c r="A249" s="14"/>
    </row>
    <row r="250" ht="15">
      <c r="A250" s="14"/>
    </row>
    <row r="251" ht="15">
      <c r="A251" s="14"/>
    </row>
    <row r="252" ht="15">
      <c r="A252" s="14"/>
    </row>
    <row r="253" ht="15">
      <c r="A253" s="14"/>
    </row>
    <row r="254" ht="15">
      <c r="A254" s="14"/>
    </row>
    <row r="255" ht="15">
      <c r="A255" s="14"/>
    </row>
    <row r="256" ht="15">
      <c r="A256" s="14"/>
    </row>
    <row r="257" ht="15">
      <c r="A257" s="14"/>
    </row>
    <row r="258" ht="15">
      <c r="A258" s="14"/>
    </row>
    <row r="259" ht="15">
      <c r="A259" s="14"/>
    </row>
    <row r="260" ht="15">
      <c r="A260" s="14"/>
    </row>
    <row r="261" ht="15">
      <c r="A261" s="14"/>
    </row>
    <row r="262" ht="15">
      <c r="A262" s="14"/>
    </row>
    <row r="263" ht="15">
      <c r="A263" s="14"/>
    </row>
    <row r="264" ht="15">
      <c r="A264" s="14"/>
    </row>
    <row r="265" ht="15">
      <c r="A265" s="14"/>
    </row>
    <row r="266" ht="15">
      <c r="A266" s="14"/>
    </row>
    <row r="267" ht="15">
      <c r="A267" s="14"/>
    </row>
    <row r="268" ht="15">
      <c r="A268" s="14"/>
    </row>
    <row r="269" ht="15">
      <c r="A269" s="14"/>
    </row>
    <row r="270" ht="15">
      <c r="A270" s="14"/>
    </row>
    <row r="271" ht="15">
      <c r="A271" s="14"/>
    </row>
    <row r="272" ht="15">
      <c r="A272" s="14"/>
    </row>
    <row r="273" ht="15">
      <c r="A273" s="14"/>
    </row>
    <row r="274" ht="15">
      <c r="A274" s="14"/>
    </row>
    <row r="275" ht="15">
      <c r="A275" s="14"/>
    </row>
    <row r="276" ht="15">
      <c r="A276" s="14"/>
    </row>
    <row r="277" ht="15">
      <c r="A277" s="14"/>
    </row>
    <row r="278" ht="15">
      <c r="A278" s="14"/>
    </row>
    <row r="279" ht="15">
      <c r="A279" s="14"/>
    </row>
    <row r="280" ht="15">
      <c r="A280" s="14"/>
    </row>
    <row r="281" ht="15">
      <c r="A281" s="14"/>
    </row>
    <row r="282" ht="15">
      <c r="A282" s="14"/>
    </row>
    <row r="283" ht="15">
      <c r="A283" s="14"/>
    </row>
    <row r="284" ht="15">
      <c r="A284" s="14"/>
    </row>
    <row r="285" ht="15">
      <c r="A285" s="14"/>
    </row>
    <row r="286" ht="15">
      <c r="A286" s="14"/>
    </row>
    <row r="287" ht="15">
      <c r="A287" s="14"/>
    </row>
    <row r="288" ht="15">
      <c r="A288" s="14"/>
    </row>
    <row r="289" ht="15">
      <c r="A289" s="14"/>
    </row>
    <row r="290" ht="15">
      <c r="A290" s="14"/>
    </row>
    <row r="291" ht="15">
      <c r="A291" s="14"/>
    </row>
    <row r="292" ht="15">
      <c r="A292" s="14"/>
    </row>
    <row r="293" ht="15">
      <c r="A293" s="14"/>
    </row>
    <row r="294" ht="15">
      <c r="A294" s="14"/>
    </row>
    <row r="295" ht="15">
      <c r="A295" s="14"/>
    </row>
    <row r="296" ht="15">
      <c r="A296" s="14"/>
    </row>
    <row r="297" ht="15">
      <c r="A297" s="14"/>
    </row>
    <row r="298" ht="15">
      <c r="A298" s="14"/>
    </row>
    <row r="299" ht="15">
      <c r="A299" s="14"/>
    </row>
    <row r="300" ht="15">
      <c r="A300" s="14"/>
    </row>
    <row r="301" ht="15">
      <c r="A301" s="14"/>
    </row>
    <row r="302" ht="15">
      <c r="A302" s="14"/>
    </row>
    <row r="303" ht="15">
      <c r="A303" s="14"/>
    </row>
    <row r="304" ht="15">
      <c r="A304" s="14"/>
    </row>
    <row r="305" ht="15">
      <c r="A305" s="14"/>
    </row>
    <row r="306" ht="15">
      <c r="A306" s="14"/>
    </row>
    <row r="307" ht="15">
      <c r="A307" s="14"/>
    </row>
    <row r="308" ht="15">
      <c r="A308" s="14"/>
    </row>
    <row r="309" ht="15">
      <c r="A309" s="14"/>
    </row>
    <row r="310" ht="15">
      <c r="A310" s="14"/>
    </row>
    <row r="311" ht="15">
      <c r="A311" s="14"/>
    </row>
    <row r="312" ht="15">
      <c r="A312" s="14"/>
    </row>
    <row r="313" ht="15">
      <c r="A313" s="14"/>
    </row>
    <row r="314" ht="15">
      <c r="A314" s="14"/>
    </row>
    <row r="315" ht="15">
      <c r="A315" s="14"/>
    </row>
    <row r="316" ht="15">
      <c r="A316" s="14"/>
    </row>
    <row r="317" ht="15">
      <c r="A317" s="14"/>
    </row>
    <row r="318" ht="15">
      <c r="A318" s="14"/>
    </row>
    <row r="319" ht="15">
      <c r="A319" s="14"/>
    </row>
    <row r="320" ht="15">
      <c r="A320" s="14"/>
    </row>
    <row r="321" ht="15">
      <c r="A321" s="14"/>
    </row>
    <row r="322" ht="15">
      <c r="A322" s="14"/>
    </row>
    <row r="323" ht="15">
      <c r="A323" s="14"/>
    </row>
    <row r="324" ht="15">
      <c r="A324" s="14"/>
    </row>
    <row r="325" ht="15">
      <c r="A325" s="14"/>
    </row>
    <row r="326" ht="15">
      <c r="A326" s="14"/>
    </row>
    <row r="327" ht="15">
      <c r="A327" s="14"/>
    </row>
    <row r="328" ht="15">
      <c r="A328" s="14"/>
    </row>
    <row r="329" ht="15">
      <c r="A329" s="14"/>
    </row>
    <row r="330" ht="15">
      <c r="A330" s="14"/>
    </row>
    <row r="331" ht="15">
      <c r="A331" s="14"/>
    </row>
    <row r="332" ht="15">
      <c r="A332" s="14"/>
    </row>
    <row r="333" ht="15">
      <c r="A333" s="14"/>
    </row>
    <row r="334" ht="15">
      <c r="A334" s="14"/>
    </row>
    <row r="335" ht="15">
      <c r="A335" s="14"/>
    </row>
    <row r="336" ht="15">
      <c r="A336" s="14"/>
    </row>
    <row r="337" ht="15">
      <c r="A337" s="14"/>
    </row>
    <row r="338" ht="15">
      <c r="A338" s="14"/>
    </row>
    <row r="339" ht="15">
      <c r="A339" s="14"/>
    </row>
    <row r="340" ht="15">
      <c r="A340" s="14"/>
    </row>
    <row r="341" ht="15">
      <c r="A341" s="14"/>
    </row>
    <row r="342" ht="15">
      <c r="A342" s="14"/>
    </row>
    <row r="343" ht="15">
      <c r="A343" s="14"/>
    </row>
    <row r="344" ht="15">
      <c r="A344" s="14"/>
    </row>
    <row r="345" ht="15">
      <c r="A345" s="14"/>
    </row>
    <row r="346" ht="15">
      <c r="A346" s="14"/>
    </row>
    <row r="347" ht="15">
      <c r="A347" s="14"/>
    </row>
    <row r="348" ht="15">
      <c r="A348" s="14"/>
    </row>
    <row r="349" ht="15">
      <c r="A349" s="14"/>
    </row>
    <row r="350" ht="15">
      <c r="A350" s="14"/>
    </row>
    <row r="351" ht="15">
      <c r="A351" s="14"/>
    </row>
    <row r="352" ht="15">
      <c r="A352" s="14"/>
    </row>
    <row r="353" ht="15">
      <c r="A353" s="14"/>
    </row>
    <row r="354" ht="15">
      <c r="A354" s="14"/>
    </row>
    <row r="355" ht="15">
      <c r="A355" s="14"/>
    </row>
    <row r="356" ht="15">
      <c r="A356" s="14"/>
    </row>
    <row r="357" ht="15">
      <c r="A357" s="14"/>
    </row>
    <row r="358" ht="15">
      <c r="A358" s="14"/>
    </row>
    <row r="359" ht="15">
      <c r="A359" s="14"/>
    </row>
    <row r="360" ht="15">
      <c r="A360" s="14"/>
    </row>
    <row r="361" ht="15">
      <c r="A361" s="14"/>
    </row>
    <row r="362" ht="15">
      <c r="A362" s="14"/>
    </row>
    <row r="363" ht="15">
      <c r="A363" s="14"/>
    </row>
    <row r="364" ht="15">
      <c r="A364" s="14"/>
    </row>
    <row r="365" ht="15">
      <c r="A365" s="14"/>
    </row>
    <row r="366" ht="15">
      <c r="A366" s="14"/>
    </row>
    <row r="367" ht="15">
      <c r="A367" s="14"/>
    </row>
    <row r="368" ht="15">
      <c r="A368" s="14"/>
    </row>
    <row r="369" ht="15">
      <c r="A369" s="14"/>
    </row>
    <row r="370" ht="15">
      <c r="A370" s="14"/>
    </row>
    <row r="371" ht="15">
      <c r="A371" s="14"/>
    </row>
    <row r="372" ht="15">
      <c r="A372" s="14"/>
    </row>
    <row r="373" ht="15">
      <c r="A373" s="14"/>
    </row>
    <row r="374" ht="15">
      <c r="A374" s="14"/>
    </row>
    <row r="375" ht="15">
      <c r="A375" s="14"/>
    </row>
    <row r="376" ht="15">
      <c r="A376" s="14"/>
    </row>
    <row r="377" ht="15">
      <c r="A377" s="14"/>
    </row>
    <row r="378" ht="15">
      <c r="A378" s="14"/>
    </row>
    <row r="379" ht="15">
      <c r="A379" s="14"/>
    </row>
    <row r="380" ht="15">
      <c r="A380" s="14"/>
    </row>
    <row r="381" ht="15">
      <c r="A381" s="14"/>
    </row>
    <row r="382" ht="15">
      <c r="A382" s="14"/>
    </row>
    <row r="383" ht="15">
      <c r="A383" s="14"/>
    </row>
    <row r="384" ht="15">
      <c r="A384" s="14"/>
    </row>
    <row r="385" ht="15">
      <c r="A385" s="14"/>
    </row>
    <row r="386" ht="15">
      <c r="A386" s="14"/>
    </row>
    <row r="387" ht="15">
      <c r="A387" s="14"/>
    </row>
    <row r="388" ht="15">
      <c r="A388" s="14"/>
    </row>
    <row r="389" ht="15">
      <c r="A389" s="14"/>
    </row>
    <row r="390" ht="15">
      <c r="A390" s="14"/>
    </row>
    <row r="391" ht="15">
      <c r="A391" s="14"/>
    </row>
    <row r="392" ht="15">
      <c r="A392" s="14"/>
    </row>
    <row r="393" ht="15">
      <c r="A393" s="14"/>
    </row>
    <row r="394" ht="15">
      <c r="A394" s="14"/>
    </row>
    <row r="395" ht="15">
      <c r="A395" s="14"/>
    </row>
    <row r="396" ht="15">
      <c r="A396" s="14"/>
    </row>
    <row r="397" ht="15">
      <c r="A397" s="14"/>
    </row>
    <row r="398" ht="15">
      <c r="A398" s="14"/>
    </row>
    <row r="399" ht="15">
      <c r="A399" s="14"/>
    </row>
    <row r="400" ht="15">
      <c r="A400" s="14"/>
    </row>
    <row r="401" ht="15">
      <c r="A401" s="14"/>
    </row>
    <row r="402" ht="15">
      <c r="A402" s="14"/>
    </row>
    <row r="403" ht="15">
      <c r="A403" s="14"/>
    </row>
    <row r="404" ht="15">
      <c r="A404" s="14"/>
    </row>
    <row r="405" ht="15">
      <c r="A405" s="14"/>
    </row>
    <row r="406" ht="15">
      <c r="A406" s="14"/>
    </row>
    <row r="407" ht="15">
      <c r="A407" s="14"/>
    </row>
    <row r="408" ht="15">
      <c r="A408" s="14"/>
    </row>
    <row r="409" ht="15">
      <c r="A409" s="14"/>
    </row>
    <row r="410" ht="15">
      <c r="A410" s="14"/>
    </row>
    <row r="411" ht="15">
      <c r="A411" s="14"/>
    </row>
    <row r="412" ht="15">
      <c r="A412" s="14"/>
    </row>
    <row r="413" ht="15">
      <c r="A413" s="14"/>
    </row>
    <row r="414" ht="15">
      <c r="A414" s="14"/>
    </row>
    <row r="415" ht="15">
      <c r="A415" s="14"/>
    </row>
    <row r="416" ht="15">
      <c r="A416" s="14"/>
    </row>
    <row r="417" ht="15">
      <c r="A417" s="14"/>
    </row>
    <row r="418" ht="15">
      <c r="A418" s="14"/>
    </row>
    <row r="419" ht="15">
      <c r="A419" s="14"/>
    </row>
    <row r="420" ht="15">
      <c r="A420" s="14"/>
    </row>
    <row r="421" ht="15">
      <c r="A421" s="14"/>
    </row>
    <row r="422" ht="15">
      <c r="A422" s="14"/>
    </row>
    <row r="423" ht="15">
      <c r="A423" s="14"/>
    </row>
    <row r="424" ht="15">
      <c r="A424" s="14"/>
    </row>
    <row r="425" ht="15">
      <c r="A425" s="14"/>
    </row>
    <row r="426" ht="15">
      <c r="A426" s="14"/>
    </row>
    <row r="427" ht="15">
      <c r="A427" s="14"/>
    </row>
    <row r="428" ht="15">
      <c r="A428" s="14"/>
    </row>
    <row r="429" ht="15">
      <c r="A429" s="14"/>
    </row>
    <row r="430" ht="15">
      <c r="A430" s="14"/>
    </row>
    <row r="431" ht="15">
      <c r="A431" s="14"/>
    </row>
    <row r="432" ht="15">
      <c r="A432" s="14"/>
    </row>
    <row r="433" ht="15">
      <c r="A433" s="14"/>
    </row>
    <row r="434" ht="15">
      <c r="A434" s="14"/>
    </row>
    <row r="435" ht="15">
      <c r="A435" s="14"/>
    </row>
    <row r="436" ht="15">
      <c r="A436" s="14"/>
    </row>
    <row r="437" ht="15">
      <c r="A437" s="14"/>
    </row>
    <row r="438" ht="15">
      <c r="A438" s="14"/>
    </row>
    <row r="439" ht="15">
      <c r="A439" s="14"/>
    </row>
    <row r="440" ht="15">
      <c r="A440" s="14"/>
    </row>
    <row r="441" ht="15">
      <c r="A441" s="14"/>
    </row>
    <row r="442" ht="15">
      <c r="A442" s="14"/>
    </row>
    <row r="443" ht="15">
      <c r="A443" s="14"/>
    </row>
    <row r="444" ht="15">
      <c r="A444" s="14"/>
    </row>
    <row r="445" ht="15">
      <c r="A445" s="14"/>
    </row>
    <row r="446" ht="15">
      <c r="A446" s="14"/>
    </row>
    <row r="447" ht="15">
      <c r="A447" s="14"/>
    </row>
    <row r="448" ht="15">
      <c r="A448" s="14"/>
    </row>
    <row r="449" ht="15">
      <c r="A449" s="14"/>
    </row>
    <row r="450" ht="15">
      <c r="A450" s="14"/>
    </row>
    <row r="451" ht="15">
      <c r="A451" s="14"/>
    </row>
    <row r="452" ht="15">
      <c r="A452" s="14"/>
    </row>
    <row r="453" ht="15">
      <c r="A453" s="14"/>
    </row>
    <row r="454" ht="15">
      <c r="A454" s="14"/>
    </row>
    <row r="455" ht="15">
      <c r="A455" s="14"/>
    </row>
    <row r="456" ht="15">
      <c r="A456" s="14"/>
    </row>
    <row r="457" ht="15">
      <c r="A457" s="14"/>
    </row>
    <row r="458" ht="15">
      <c r="A458" s="14"/>
    </row>
    <row r="459" ht="15">
      <c r="A459" s="14"/>
    </row>
    <row r="460" ht="15">
      <c r="A460" s="14"/>
    </row>
    <row r="461" ht="15">
      <c r="A461" s="14"/>
    </row>
    <row r="462" ht="15">
      <c r="A462" s="14"/>
    </row>
    <row r="463" ht="15">
      <c r="A463" s="14"/>
    </row>
    <row r="464" ht="15">
      <c r="A464" s="14"/>
    </row>
    <row r="465" ht="15">
      <c r="A465" s="14"/>
    </row>
    <row r="466" ht="15">
      <c r="A466" s="14"/>
    </row>
    <row r="467" ht="15">
      <c r="A467" s="14"/>
    </row>
    <row r="468" ht="15">
      <c r="A468" s="14"/>
    </row>
    <row r="469" ht="15">
      <c r="A469" s="14"/>
    </row>
    <row r="470" ht="15">
      <c r="A470" s="14"/>
    </row>
    <row r="471" ht="15">
      <c r="A471" s="14"/>
    </row>
    <row r="472" ht="15">
      <c r="A472" s="14"/>
    </row>
    <row r="473" ht="15">
      <c r="A473" s="14"/>
    </row>
    <row r="474" ht="15">
      <c r="A474" s="14"/>
    </row>
    <row r="475" ht="15">
      <c r="A475" s="14"/>
    </row>
    <row r="476" ht="15">
      <c r="A476" s="14"/>
    </row>
    <row r="477" ht="15">
      <c r="A477" s="14"/>
    </row>
    <row r="478" ht="15">
      <c r="A478" s="14"/>
    </row>
    <row r="479" ht="15">
      <c r="A479" s="14"/>
    </row>
    <row r="480" ht="15">
      <c r="A480" s="14"/>
    </row>
    <row r="481" ht="15">
      <c r="A481" s="14"/>
    </row>
    <row r="482" ht="15">
      <c r="A482" s="14"/>
    </row>
    <row r="483" ht="15">
      <c r="A483" s="14"/>
    </row>
    <row r="484" ht="15">
      <c r="A484" s="14"/>
    </row>
    <row r="485" ht="15">
      <c r="A485" s="14"/>
    </row>
    <row r="486" ht="15">
      <c r="A486" s="14"/>
    </row>
    <row r="487" ht="15">
      <c r="A487" s="14"/>
    </row>
    <row r="488" ht="15">
      <c r="A488" s="14"/>
    </row>
    <row r="489" ht="15">
      <c r="A489" s="14"/>
    </row>
    <row r="490" ht="15">
      <c r="A490" s="14"/>
    </row>
    <row r="491" ht="15">
      <c r="A491" s="14"/>
    </row>
    <row r="492" ht="15">
      <c r="A492" s="14"/>
    </row>
    <row r="493" ht="15">
      <c r="A493" s="14"/>
    </row>
    <row r="494" ht="15">
      <c r="A494" s="14"/>
    </row>
    <row r="495" ht="15">
      <c r="A495" s="14"/>
    </row>
    <row r="496" ht="15">
      <c r="A496" s="14"/>
    </row>
    <row r="497" ht="15">
      <c r="A497" s="14"/>
    </row>
    <row r="498" ht="15">
      <c r="A498" s="14"/>
    </row>
    <row r="499" ht="15">
      <c r="A499" s="14"/>
    </row>
    <row r="500" ht="15">
      <c r="A500" s="14"/>
    </row>
    <row r="501" ht="15">
      <c r="A501" s="14"/>
    </row>
    <row r="502" ht="15">
      <c r="A502" s="14"/>
    </row>
    <row r="503" ht="15">
      <c r="A503" s="14"/>
    </row>
    <row r="504" ht="15">
      <c r="A504" s="14"/>
    </row>
    <row r="505" ht="15">
      <c r="A505" s="14"/>
    </row>
    <row r="506" ht="15">
      <c r="A506" s="14"/>
    </row>
    <row r="507" ht="15">
      <c r="A507" s="14"/>
    </row>
    <row r="508" ht="15">
      <c r="A508" s="14"/>
    </row>
    <row r="509" ht="15">
      <c r="A509" s="14"/>
    </row>
    <row r="510" ht="15">
      <c r="A510" s="14"/>
    </row>
    <row r="511" ht="15">
      <c r="A511" s="14"/>
    </row>
    <row r="512" ht="15">
      <c r="A512" s="14"/>
    </row>
    <row r="513" ht="15">
      <c r="A513" s="14"/>
    </row>
    <row r="514" ht="15">
      <c r="A514" s="14"/>
    </row>
    <row r="515" ht="15">
      <c r="A515" s="14"/>
    </row>
    <row r="516" ht="15">
      <c r="A516" s="14"/>
    </row>
    <row r="517" ht="15">
      <c r="A517" s="14"/>
    </row>
    <row r="518" ht="15">
      <c r="A518" s="14"/>
    </row>
    <row r="519" ht="15">
      <c r="A519" s="14"/>
    </row>
    <row r="520" ht="15">
      <c r="A520" s="14"/>
    </row>
    <row r="521" ht="15">
      <c r="A521" s="14"/>
    </row>
    <row r="522" ht="15">
      <c r="A522" s="14"/>
    </row>
    <row r="523" ht="15">
      <c r="A523" s="14"/>
    </row>
    <row r="524" ht="15">
      <c r="A524" s="14"/>
    </row>
    <row r="525" ht="15">
      <c r="A525" s="14"/>
    </row>
    <row r="526" ht="15">
      <c r="A526" s="14"/>
    </row>
    <row r="527" ht="15">
      <c r="A527" s="14"/>
    </row>
    <row r="528" ht="15">
      <c r="A528" s="14"/>
    </row>
    <row r="529" ht="15">
      <c r="A529" s="14"/>
    </row>
    <row r="530" ht="15">
      <c r="A530" s="14"/>
    </row>
    <row r="531" ht="15">
      <c r="A531" s="14"/>
    </row>
    <row r="532" ht="15">
      <c r="A532" s="14"/>
    </row>
    <row r="533" ht="15">
      <c r="A533" s="14"/>
    </row>
    <row r="534" ht="15">
      <c r="A534" s="14"/>
    </row>
    <row r="535" ht="15">
      <c r="A535" s="14"/>
    </row>
    <row r="536" ht="15">
      <c r="A536" s="14"/>
    </row>
    <row r="537" ht="15">
      <c r="A537" s="14"/>
    </row>
    <row r="538" ht="15">
      <c r="A538" s="14"/>
    </row>
    <row r="539" ht="15">
      <c r="A539" s="14"/>
    </row>
    <row r="540" ht="15">
      <c r="A540" s="14"/>
    </row>
    <row r="541" ht="15">
      <c r="A541" s="14"/>
    </row>
    <row r="542" ht="15">
      <c r="A542" s="14"/>
    </row>
    <row r="543" ht="15">
      <c r="A543" s="14"/>
    </row>
    <row r="544" ht="15">
      <c r="A544" s="14"/>
    </row>
    <row r="545" ht="15">
      <c r="A545" s="14"/>
    </row>
    <row r="546" ht="15">
      <c r="A546" s="14"/>
    </row>
    <row r="547" ht="15">
      <c r="A547" s="14"/>
    </row>
    <row r="548" ht="15">
      <c r="A548" s="14"/>
    </row>
    <row r="549" ht="15">
      <c r="A549" s="14"/>
    </row>
    <row r="550" ht="15">
      <c r="A550" s="14"/>
    </row>
    <row r="551" ht="15">
      <c r="A551" s="14"/>
    </row>
    <row r="552" ht="15">
      <c r="A552" s="14"/>
    </row>
    <row r="553" ht="15">
      <c r="A553" s="14"/>
    </row>
    <row r="554" ht="15">
      <c r="A554" s="14"/>
    </row>
    <row r="555" ht="15">
      <c r="A555" s="14"/>
    </row>
    <row r="556" ht="15">
      <c r="A556" s="14"/>
    </row>
    <row r="557" ht="15">
      <c r="A557" s="14"/>
    </row>
    <row r="558" ht="15">
      <c r="A558" s="14"/>
    </row>
    <row r="559" ht="15">
      <c r="A559" s="14"/>
    </row>
    <row r="560" ht="15">
      <c r="A560" s="14"/>
    </row>
    <row r="561" ht="15">
      <c r="A561" s="14"/>
    </row>
    <row r="562" ht="15">
      <c r="A562" s="14"/>
    </row>
    <row r="563" ht="15">
      <c r="A563" s="14"/>
    </row>
    <row r="564" ht="15">
      <c r="A564" s="14"/>
    </row>
    <row r="565" ht="15">
      <c r="A565" s="14"/>
    </row>
    <row r="566" ht="15">
      <c r="A566" s="14"/>
    </row>
    <row r="567" ht="15">
      <c r="A567" s="14"/>
    </row>
    <row r="568" ht="15">
      <c r="A568" s="14"/>
    </row>
    <row r="569" ht="15">
      <c r="A569" s="14"/>
    </row>
    <row r="570" ht="15">
      <c r="A570" s="14"/>
    </row>
    <row r="571" ht="15">
      <c r="A571" s="14"/>
    </row>
    <row r="572" ht="15">
      <c r="A572" s="14"/>
    </row>
    <row r="573" ht="15">
      <c r="A573" s="14"/>
    </row>
    <row r="574" ht="15">
      <c r="A574" s="14"/>
    </row>
    <row r="575" ht="15">
      <c r="A575" s="14"/>
    </row>
    <row r="576" ht="15">
      <c r="A576" s="14"/>
    </row>
    <row r="577" ht="15">
      <c r="A577" s="14"/>
    </row>
    <row r="578" ht="15">
      <c r="A578" s="14"/>
    </row>
    <row r="579" ht="15">
      <c r="A579" s="14"/>
    </row>
    <row r="580" ht="15">
      <c r="A580" s="14"/>
    </row>
    <row r="581" ht="15">
      <c r="A581" s="14"/>
    </row>
    <row r="582" ht="15">
      <c r="A582" s="14"/>
    </row>
    <row r="583" ht="15">
      <c r="A583" s="14"/>
    </row>
    <row r="584" ht="15">
      <c r="A584" s="14"/>
    </row>
    <row r="585" ht="15">
      <c r="A585" s="14"/>
    </row>
    <row r="586" ht="15">
      <c r="A586" s="14"/>
    </row>
    <row r="587" ht="15">
      <c r="A587" s="14"/>
    </row>
    <row r="588" ht="15">
      <c r="A588" s="14"/>
    </row>
    <row r="589" ht="15">
      <c r="A589" s="14"/>
    </row>
    <row r="590" ht="15">
      <c r="A590" s="14"/>
    </row>
    <row r="591" ht="15">
      <c r="A591" s="14"/>
    </row>
    <row r="592" ht="15">
      <c r="A592" s="14"/>
    </row>
    <row r="593" ht="15">
      <c r="A593" s="14"/>
    </row>
    <row r="594" ht="15">
      <c r="A594" s="14"/>
    </row>
    <row r="595" ht="15">
      <c r="A595" s="14"/>
    </row>
    <row r="596" ht="15">
      <c r="A596" s="14"/>
    </row>
    <row r="597" ht="15">
      <c r="A597" s="14"/>
    </row>
    <row r="598" ht="15">
      <c r="A598" s="14"/>
    </row>
    <row r="599" ht="15">
      <c r="A599" s="14"/>
    </row>
    <row r="600" ht="15">
      <c r="A600" s="14"/>
    </row>
    <row r="601" ht="15">
      <c r="A601" s="14"/>
    </row>
    <row r="602" ht="15">
      <c r="A602" s="14"/>
    </row>
    <row r="603" ht="15">
      <c r="A603" s="14"/>
    </row>
    <row r="604" ht="15">
      <c r="A604" s="14"/>
    </row>
    <row r="605" ht="15">
      <c r="A605" s="14"/>
    </row>
    <row r="606" ht="15">
      <c r="A606" s="14"/>
    </row>
    <row r="607" ht="15">
      <c r="A607" s="14"/>
    </row>
    <row r="608" ht="15">
      <c r="A608" s="14"/>
    </row>
    <row r="609" ht="15">
      <c r="A609" s="14"/>
    </row>
    <row r="610" ht="15">
      <c r="A610" s="14"/>
    </row>
    <row r="611" ht="15">
      <c r="A611" s="14"/>
    </row>
    <row r="612" ht="15">
      <c r="A612" s="14"/>
    </row>
    <row r="613" ht="15">
      <c r="A613" s="14"/>
    </row>
    <row r="614" ht="15">
      <c r="A614" s="14"/>
    </row>
    <row r="615" ht="15">
      <c r="A615" s="14"/>
    </row>
    <row r="616" ht="15">
      <c r="A616" s="14"/>
    </row>
    <row r="617" ht="15">
      <c r="A617" s="14"/>
    </row>
    <row r="618" ht="15">
      <c r="A618" s="14"/>
    </row>
    <row r="619" ht="15">
      <c r="A619" s="14"/>
    </row>
    <row r="620" ht="15">
      <c r="A620" s="14"/>
    </row>
    <row r="621" ht="15">
      <c r="A621" s="14"/>
    </row>
    <row r="622" ht="15">
      <c r="A622" s="14"/>
    </row>
    <row r="623" ht="15">
      <c r="A623" s="14"/>
    </row>
    <row r="624" ht="15">
      <c r="A624" s="14"/>
    </row>
    <row r="625" ht="15">
      <c r="A625" s="14"/>
    </row>
    <row r="626" ht="15">
      <c r="A626" s="14"/>
    </row>
    <row r="627" ht="15">
      <c r="A627" s="14"/>
    </row>
    <row r="628" ht="15">
      <c r="A628" s="14"/>
    </row>
    <row r="629" ht="15">
      <c r="A629" s="14"/>
    </row>
    <row r="630" ht="15">
      <c r="A630" s="14"/>
    </row>
    <row r="631" ht="15">
      <c r="A631" s="14"/>
    </row>
    <row r="632" ht="15">
      <c r="A632" s="14"/>
    </row>
    <row r="633" ht="15">
      <c r="A633" s="14"/>
    </row>
    <row r="634" ht="15">
      <c r="A634" s="14"/>
    </row>
    <row r="635" ht="15">
      <c r="A635" s="14"/>
    </row>
    <row r="636" ht="15">
      <c r="A636" s="14"/>
    </row>
    <row r="637" ht="15">
      <c r="A637" s="14"/>
    </row>
    <row r="638" ht="15">
      <c r="A638" s="14"/>
    </row>
    <row r="639" ht="15">
      <c r="A639" s="14"/>
    </row>
    <row r="640" ht="15">
      <c r="A640" s="14"/>
    </row>
    <row r="641" ht="15">
      <c r="A641" s="14"/>
    </row>
    <row r="642" ht="15">
      <c r="A642" s="14"/>
    </row>
    <row r="643" ht="15">
      <c r="A643" s="14"/>
    </row>
    <row r="644" ht="15">
      <c r="A644" s="14"/>
    </row>
    <row r="645" ht="15">
      <c r="A645" s="14"/>
    </row>
    <row r="646" ht="15">
      <c r="A646" s="14"/>
    </row>
    <row r="647" ht="15">
      <c r="A647" s="14"/>
    </row>
    <row r="648" ht="15">
      <c r="A648" s="14"/>
    </row>
    <row r="649" ht="15">
      <c r="A649" s="14"/>
    </row>
    <row r="650" ht="15">
      <c r="A650" s="14"/>
    </row>
    <row r="651" ht="15">
      <c r="A651" s="14"/>
    </row>
    <row r="652" ht="15">
      <c r="A652" s="14"/>
    </row>
    <row r="653" ht="15">
      <c r="A653" s="14"/>
    </row>
    <row r="654" ht="15">
      <c r="A654" s="14"/>
    </row>
    <row r="655" ht="15">
      <c r="A655" s="14"/>
    </row>
    <row r="656" ht="15">
      <c r="A656" s="14"/>
    </row>
    <row r="657" ht="15">
      <c r="A657" s="14"/>
    </row>
    <row r="658" ht="15">
      <c r="A658" s="14"/>
    </row>
    <row r="659" ht="15">
      <c r="A659" s="14"/>
    </row>
    <row r="660" ht="15">
      <c r="A660" s="14"/>
    </row>
    <row r="661" ht="15">
      <c r="A661" s="14"/>
    </row>
    <row r="662" ht="15">
      <c r="A662" s="14"/>
    </row>
    <row r="663" ht="15">
      <c r="A663" s="14"/>
    </row>
    <row r="664" ht="15">
      <c r="A664" s="14"/>
    </row>
    <row r="665" ht="15">
      <c r="A665" s="14"/>
    </row>
    <row r="666" ht="15">
      <c r="A666" s="14"/>
    </row>
    <row r="667" ht="15">
      <c r="A667" s="14"/>
    </row>
    <row r="668" ht="15">
      <c r="A668" s="14"/>
    </row>
    <row r="669" ht="15">
      <c r="A669" s="14"/>
    </row>
    <row r="670" ht="15">
      <c r="A670" s="14"/>
    </row>
    <row r="671" ht="15">
      <c r="A671" s="14"/>
    </row>
    <row r="672" ht="15">
      <c r="A672" s="14"/>
    </row>
    <row r="673" ht="15">
      <c r="A673" s="14"/>
    </row>
    <row r="674" ht="15">
      <c r="A674" s="14"/>
    </row>
    <row r="675" ht="15">
      <c r="A675" s="14"/>
    </row>
    <row r="676" ht="15">
      <c r="A676" s="14"/>
    </row>
    <row r="677" ht="15">
      <c r="A677" s="14"/>
    </row>
    <row r="678" ht="15">
      <c r="A678" s="14"/>
    </row>
    <row r="679" ht="15">
      <c r="A679" s="14"/>
    </row>
    <row r="680" ht="15">
      <c r="A680" s="14"/>
    </row>
    <row r="681" ht="15">
      <c r="A681" s="14"/>
    </row>
    <row r="682" ht="15">
      <c r="A682" s="14"/>
    </row>
    <row r="683" ht="15">
      <c r="A683" s="14"/>
    </row>
    <row r="684" ht="15">
      <c r="A684" s="14"/>
    </row>
    <row r="685" ht="15">
      <c r="A685" s="14"/>
    </row>
    <row r="686" ht="15">
      <c r="A686" s="14"/>
    </row>
    <row r="687" ht="15">
      <c r="A687" s="14"/>
    </row>
    <row r="688" ht="15">
      <c r="A688" s="14"/>
    </row>
    <row r="689" ht="15">
      <c r="A689" s="14"/>
    </row>
    <row r="690" ht="15">
      <c r="A690" s="14"/>
    </row>
    <row r="691" ht="15">
      <c r="A691" s="14"/>
    </row>
    <row r="692" ht="15">
      <c r="A692" s="14"/>
    </row>
    <row r="693" ht="15">
      <c r="A693" s="14"/>
    </row>
    <row r="694" ht="15">
      <c r="A694" s="14"/>
    </row>
  </sheetData>
  <sheetProtection/>
  <mergeCells count="69">
    <mergeCell ref="C67:C70"/>
    <mergeCell ref="A71:A74"/>
    <mergeCell ref="B71:B74"/>
    <mergeCell ref="C71:C74"/>
    <mergeCell ref="C75:C78"/>
    <mergeCell ref="A61:A62"/>
    <mergeCell ref="B61:B63"/>
    <mergeCell ref="B75:B78"/>
    <mergeCell ref="B64:B66"/>
    <mergeCell ref="A67:A70"/>
    <mergeCell ref="B67:B70"/>
    <mergeCell ref="D45:D47"/>
    <mergeCell ref="D49:D53"/>
    <mergeCell ref="E1:J1"/>
    <mergeCell ref="G49:G51"/>
    <mergeCell ref="E3:J3"/>
    <mergeCell ref="A58:A59"/>
    <mergeCell ref="B58:B59"/>
    <mergeCell ref="C58:C59"/>
    <mergeCell ref="D58:G58"/>
    <mergeCell ref="H58:J58"/>
    <mergeCell ref="E4:J4"/>
    <mergeCell ref="A8:A9"/>
    <mergeCell ref="B8:B9"/>
    <mergeCell ref="C8:C9"/>
    <mergeCell ref="E8:G8"/>
    <mergeCell ref="H8:J8"/>
    <mergeCell ref="C6:H6"/>
    <mergeCell ref="B12:B14"/>
    <mergeCell ref="A22:A25"/>
    <mergeCell ref="B16:B18"/>
    <mergeCell ref="A20:A21"/>
    <mergeCell ref="A16:A19"/>
    <mergeCell ref="B22:B24"/>
    <mergeCell ref="B19:C19"/>
    <mergeCell ref="B21:C21"/>
    <mergeCell ref="D8:D9"/>
    <mergeCell ref="A11:J11"/>
    <mergeCell ref="A34:A37"/>
    <mergeCell ref="D12:D14"/>
    <mergeCell ref="D16:D18"/>
    <mergeCell ref="B25:C25"/>
    <mergeCell ref="A12:A15"/>
    <mergeCell ref="A45:A48"/>
    <mergeCell ref="A49:A54"/>
    <mergeCell ref="B44:C44"/>
    <mergeCell ref="B48:C48"/>
    <mergeCell ref="B54:C54"/>
    <mergeCell ref="B45:B47"/>
    <mergeCell ref="B49:B53"/>
    <mergeCell ref="A33:J33"/>
    <mergeCell ref="B37:C37"/>
    <mergeCell ref="B39:C39"/>
    <mergeCell ref="B40:C40"/>
    <mergeCell ref="A38:A39"/>
    <mergeCell ref="B42:B43"/>
    <mergeCell ref="A42:A44"/>
    <mergeCell ref="B34:B36"/>
    <mergeCell ref="A57:J57"/>
    <mergeCell ref="B32:C32"/>
    <mergeCell ref="B28:B30"/>
    <mergeCell ref="A28:A30"/>
    <mergeCell ref="D28:D30"/>
    <mergeCell ref="E2:H2"/>
    <mergeCell ref="D22:D24"/>
    <mergeCell ref="D34:D36"/>
    <mergeCell ref="D42:D43"/>
    <mergeCell ref="A41:J41"/>
  </mergeCells>
  <printOptions/>
  <pageMargins left="0.7" right="0.7" top="0.75" bottom="0.75" header="0.3" footer="0.3"/>
  <pageSetup fitToHeight="2" fitToWidth="1" horizontalDpi="600" verticalDpi="600" orientation="landscape" paperSize="9" scale="70" r:id="rId1"/>
  <rowBreaks count="1" manualBreakCount="1">
    <brk id="19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110" zoomScaleNormal="110" zoomScalePageLayoutView="0" workbookViewId="0" topLeftCell="A1">
      <selection activeCell="D1" sqref="D1:H1"/>
    </sheetView>
  </sheetViews>
  <sheetFormatPr defaultColWidth="9.140625" defaultRowHeight="15"/>
  <cols>
    <col min="1" max="1" width="5.421875" style="44" customWidth="1"/>
    <col min="2" max="2" width="40.7109375" style="49" customWidth="1"/>
    <col min="3" max="3" width="34.7109375" style="49" customWidth="1"/>
    <col min="4" max="4" width="11.00390625" style="49" customWidth="1"/>
    <col min="5" max="5" width="12.28125" style="61" customWidth="1"/>
    <col min="6" max="7" width="12.57421875" style="61" customWidth="1"/>
    <col min="8" max="8" width="13.7109375" style="61" customWidth="1"/>
    <col min="9" max="16384" width="9.140625" style="44" customWidth="1"/>
  </cols>
  <sheetData>
    <row r="1" spans="4:8" ht="34.5" customHeight="1">
      <c r="D1" s="424" t="s">
        <v>194</v>
      </c>
      <c r="E1" s="424"/>
      <c r="F1" s="424"/>
      <c r="G1" s="424"/>
      <c r="H1" s="424"/>
    </row>
    <row r="2" spans="4:8" ht="27.75" customHeight="1">
      <c r="D2" s="424" t="s">
        <v>193</v>
      </c>
      <c r="E2" s="424"/>
      <c r="F2" s="424"/>
      <c r="G2" s="424"/>
      <c r="H2" s="424"/>
    </row>
    <row r="3" spans="1:8" ht="21" customHeight="1">
      <c r="A3" s="363" t="s">
        <v>73</v>
      </c>
      <c r="B3" s="362"/>
      <c r="C3" s="362"/>
      <c r="D3" s="362"/>
      <c r="E3" s="362"/>
      <c r="F3" s="362"/>
      <c r="G3" s="362"/>
      <c r="H3" s="362"/>
    </row>
    <row r="4" ht="13.5" thickBot="1">
      <c r="A4" s="7"/>
    </row>
    <row r="5" spans="1:8" ht="17.25" customHeight="1" thickBot="1">
      <c r="A5" s="364" t="s">
        <v>21</v>
      </c>
      <c r="B5" s="366" t="s">
        <v>6</v>
      </c>
      <c r="C5" s="366" t="s">
        <v>22</v>
      </c>
      <c r="D5" s="348" t="s">
        <v>38</v>
      </c>
      <c r="E5" s="368" t="s">
        <v>23</v>
      </c>
      <c r="F5" s="369"/>
      <c r="G5" s="369"/>
      <c r="H5" s="370"/>
    </row>
    <row r="6" spans="1:8" ht="26.25" thickBot="1">
      <c r="A6" s="365"/>
      <c r="B6" s="367"/>
      <c r="C6" s="367"/>
      <c r="D6" s="349"/>
      <c r="E6" s="47" t="s">
        <v>77</v>
      </c>
      <c r="F6" s="56" t="s">
        <v>74</v>
      </c>
      <c r="G6" s="56" t="s">
        <v>76</v>
      </c>
      <c r="H6" s="56" t="s">
        <v>75</v>
      </c>
    </row>
    <row r="7" spans="1:8" ht="13.5" thickBot="1">
      <c r="A7" s="8">
        <v>1</v>
      </c>
      <c r="B7" s="50">
        <v>2</v>
      </c>
      <c r="C7" s="50">
        <v>3</v>
      </c>
      <c r="D7" s="53">
        <v>4</v>
      </c>
      <c r="E7" s="50">
        <v>5</v>
      </c>
      <c r="F7" s="50">
        <v>6</v>
      </c>
      <c r="G7" s="50">
        <v>7</v>
      </c>
      <c r="H7" s="50">
        <v>8</v>
      </c>
    </row>
    <row r="8" spans="1:8" ht="15.75" customHeight="1" thickBot="1">
      <c r="A8" s="352" t="s">
        <v>45</v>
      </c>
      <c r="B8" s="353"/>
      <c r="C8" s="353"/>
      <c r="D8" s="353"/>
      <c r="E8" s="353"/>
      <c r="F8" s="353"/>
      <c r="G8" s="353"/>
      <c r="H8" s="354"/>
    </row>
    <row r="9" spans="1:8" ht="29.25" customHeight="1">
      <c r="A9" s="358">
        <v>1</v>
      </c>
      <c r="B9" s="348" t="s">
        <v>44</v>
      </c>
      <c r="C9" s="56" t="s">
        <v>121</v>
      </c>
      <c r="D9" s="56" t="s">
        <v>114</v>
      </c>
      <c r="E9" s="62">
        <v>492</v>
      </c>
      <c r="F9" s="62">
        <v>1500</v>
      </c>
      <c r="G9" s="62">
        <v>1250</v>
      </c>
      <c r="H9" s="62">
        <v>1300</v>
      </c>
    </row>
    <row r="10" spans="1:8" ht="15.75" customHeight="1">
      <c r="A10" s="359"/>
      <c r="B10" s="361"/>
      <c r="C10" s="64" t="s">
        <v>122</v>
      </c>
      <c r="D10" s="65" t="s">
        <v>107</v>
      </c>
      <c r="E10" s="66">
        <v>21</v>
      </c>
      <c r="F10" s="66">
        <v>30</v>
      </c>
      <c r="G10" s="66">
        <v>11</v>
      </c>
      <c r="H10" s="66">
        <v>20</v>
      </c>
    </row>
    <row r="11" spans="1:8" ht="28.5" customHeight="1" thickBot="1">
      <c r="A11" s="360"/>
      <c r="B11" s="349"/>
      <c r="C11" s="47" t="s">
        <v>190</v>
      </c>
      <c r="D11" s="47" t="s">
        <v>107</v>
      </c>
      <c r="E11" s="48">
        <v>2</v>
      </c>
      <c r="F11" s="48">
        <v>2</v>
      </c>
      <c r="G11" s="48">
        <v>1</v>
      </c>
      <c r="H11" s="48">
        <v>1</v>
      </c>
    </row>
    <row r="12" spans="1:8" ht="39.75" customHeight="1" thickBot="1">
      <c r="A12" s="42">
        <v>2</v>
      </c>
      <c r="B12" s="63" t="s">
        <v>119</v>
      </c>
      <c r="C12" s="55" t="s">
        <v>108</v>
      </c>
      <c r="D12" s="56" t="s">
        <v>107</v>
      </c>
      <c r="E12" s="52">
        <v>98</v>
      </c>
      <c r="F12" s="52">
        <v>100</v>
      </c>
      <c r="G12" s="52">
        <v>23</v>
      </c>
      <c r="H12" s="52">
        <v>35</v>
      </c>
    </row>
    <row r="13" spans="1:8" ht="28.5" customHeight="1" thickBot="1">
      <c r="A13" s="70">
        <v>3</v>
      </c>
      <c r="B13" s="69" t="s">
        <v>112</v>
      </c>
      <c r="C13" s="56" t="s">
        <v>113</v>
      </c>
      <c r="D13" s="56" t="s">
        <v>114</v>
      </c>
      <c r="E13" s="62">
        <v>0</v>
      </c>
      <c r="F13" s="62">
        <v>2</v>
      </c>
      <c r="G13" s="62">
        <v>1</v>
      </c>
      <c r="H13" s="62">
        <v>1</v>
      </c>
    </row>
    <row r="14" spans="1:8" ht="27.75" customHeight="1" thickBot="1">
      <c r="A14" s="8">
        <v>4</v>
      </c>
      <c r="B14" s="53" t="s">
        <v>42</v>
      </c>
      <c r="C14" s="50" t="s">
        <v>123</v>
      </c>
      <c r="D14" s="50" t="s">
        <v>107</v>
      </c>
      <c r="E14" s="50">
        <v>2</v>
      </c>
      <c r="F14" s="50">
        <v>6</v>
      </c>
      <c r="G14" s="50">
        <v>2</v>
      </c>
      <c r="H14" s="50">
        <v>2</v>
      </c>
    </row>
    <row r="15" spans="1:8" ht="27" customHeight="1" thickBot="1">
      <c r="A15" s="250">
        <v>5</v>
      </c>
      <c r="B15" s="249" t="s">
        <v>46</v>
      </c>
      <c r="C15" s="56" t="s">
        <v>109</v>
      </c>
      <c r="D15" s="56" t="s">
        <v>106</v>
      </c>
      <c r="E15" s="62">
        <v>50</v>
      </c>
      <c r="F15" s="62">
        <v>60</v>
      </c>
      <c r="G15" s="62">
        <v>5</v>
      </c>
      <c r="H15" s="62">
        <v>5</v>
      </c>
    </row>
    <row r="16" spans="1:8" ht="30.75" customHeight="1" thickBot="1">
      <c r="A16" s="70">
        <v>6</v>
      </c>
      <c r="B16" s="249" t="s">
        <v>191</v>
      </c>
      <c r="C16" s="422" t="s">
        <v>192</v>
      </c>
      <c r="D16" s="56" t="s">
        <v>106</v>
      </c>
      <c r="E16" s="62">
        <v>100</v>
      </c>
      <c r="F16" s="62">
        <v>100</v>
      </c>
      <c r="G16" s="62">
        <v>100</v>
      </c>
      <c r="H16" s="62">
        <v>100</v>
      </c>
    </row>
    <row r="17" spans="1:8" ht="15.75" customHeight="1" thickBot="1">
      <c r="A17" s="355" t="s">
        <v>120</v>
      </c>
      <c r="B17" s="356"/>
      <c r="C17" s="356"/>
      <c r="D17" s="356"/>
      <c r="E17" s="356"/>
      <c r="F17" s="356"/>
      <c r="G17" s="356"/>
      <c r="H17" s="357"/>
    </row>
    <row r="18" spans="1:8" ht="28.5" customHeight="1" thickBot="1">
      <c r="A18" s="43">
        <v>7</v>
      </c>
      <c r="B18" s="51" t="s">
        <v>48</v>
      </c>
      <c r="C18" s="57" t="s">
        <v>126</v>
      </c>
      <c r="D18" s="57" t="s">
        <v>114</v>
      </c>
      <c r="E18" s="51">
        <v>20</v>
      </c>
      <c r="F18" s="51">
        <v>150</v>
      </c>
      <c r="G18" s="51">
        <v>55</v>
      </c>
      <c r="H18" s="51">
        <v>60</v>
      </c>
    </row>
    <row r="19" spans="1:8" ht="42.75" customHeight="1" thickBot="1">
      <c r="A19" s="34">
        <v>8</v>
      </c>
      <c r="B19" s="48" t="s">
        <v>52</v>
      </c>
      <c r="C19" s="47" t="s">
        <v>127</v>
      </c>
      <c r="D19" s="47" t="s">
        <v>114</v>
      </c>
      <c r="E19" s="48">
        <v>5</v>
      </c>
      <c r="F19" s="48">
        <v>10</v>
      </c>
      <c r="G19" s="48">
        <v>10</v>
      </c>
      <c r="H19" s="48">
        <v>10</v>
      </c>
    </row>
    <row r="20" spans="1:8" ht="17.25" customHeight="1" thickBot="1">
      <c r="A20" s="355" t="s">
        <v>54</v>
      </c>
      <c r="B20" s="356"/>
      <c r="C20" s="356"/>
      <c r="D20" s="356"/>
      <c r="E20" s="356"/>
      <c r="F20" s="356"/>
      <c r="G20" s="356"/>
      <c r="H20" s="357"/>
    </row>
    <row r="21" spans="1:8" ht="29.25" customHeight="1" thickBot="1">
      <c r="A21" s="45">
        <v>9</v>
      </c>
      <c r="B21" s="54" t="s">
        <v>56</v>
      </c>
      <c r="C21" s="54" t="s">
        <v>110</v>
      </c>
      <c r="D21" s="46" t="s">
        <v>114</v>
      </c>
      <c r="E21" s="46">
        <v>29</v>
      </c>
      <c r="F21" s="46">
        <v>200</v>
      </c>
      <c r="G21" s="46">
        <v>127</v>
      </c>
      <c r="H21" s="46">
        <v>130</v>
      </c>
    </row>
    <row r="22" spans="1:8" ht="40.5" customHeight="1" thickBot="1">
      <c r="A22" s="45">
        <v>10</v>
      </c>
      <c r="B22" s="46" t="s">
        <v>58</v>
      </c>
      <c r="C22" s="54" t="s">
        <v>115</v>
      </c>
      <c r="D22" s="46" t="s">
        <v>114</v>
      </c>
      <c r="E22" s="46">
        <v>7</v>
      </c>
      <c r="F22" s="46">
        <v>10</v>
      </c>
      <c r="G22" s="46">
        <v>7</v>
      </c>
      <c r="H22" s="46">
        <v>7</v>
      </c>
    </row>
    <row r="23" spans="1:8" ht="26.25" customHeight="1">
      <c r="A23" s="350">
        <v>11</v>
      </c>
      <c r="B23" s="348" t="s">
        <v>60</v>
      </c>
      <c r="C23" s="52" t="s">
        <v>111</v>
      </c>
      <c r="D23" s="59" t="s">
        <v>114</v>
      </c>
      <c r="E23" s="59">
        <v>0</v>
      </c>
      <c r="F23" s="59">
        <v>7</v>
      </c>
      <c r="G23" s="59">
        <v>0</v>
      </c>
      <c r="H23" s="59">
        <v>7</v>
      </c>
    </row>
    <row r="24" spans="1:8" ht="40.5" customHeight="1" thickBot="1">
      <c r="A24" s="351"/>
      <c r="B24" s="349"/>
      <c r="C24" s="58" t="s">
        <v>116</v>
      </c>
      <c r="D24" s="60" t="s">
        <v>114</v>
      </c>
      <c r="E24" s="60">
        <v>0</v>
      </c>
      <c r="F24" s="60">
        <v>20</v>
      </c>
      <c r="G24" s="60">
        <v>5</v>
      </c>
      <c r="H24" s="60">
        <v>7</v>
      </c>
    </row>
  </sheetData>
  <sheetProtection/>
  <mergeCells count="15">
    <mergeCell ref="D2:H2"/>
    <mergeCell ref="D1:H1"/>
    <mergeCell ref="A3:H3"/>
    <mergeCell ref="A5:A6"/>
    <mergeCell ref="B5:B6"/>
    <mergeCell ref="C5:C6"/>
    <mergeCell ref="D5:D6"/>
    <mergeCell ref="E5:H5"/>
    <mergeCell ref="B23:B24"/>
    <mergeCell ref="A23:A24"/>
    <mergeCell ref="A8:H8"/>
    <mergeCell ref="A17:H17"/>
    <mergeCell ref="A20:H20"/>
    <mergeCell ref="A9:A11"/>
    <mergeCell ref="B9:B11"/>
  </mergeCells>
  <printOptions horizontalCentered="1"/>
  <pageMargins left="0.7086614173228347" right="0.7086614173228347" top="0.5511811023622047" bottom="0.7480314960629921" header="0.5905511811023623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PageLayoutView="0" workbookViewId="0" topLeftCell="A1">
      <selection activeCell="K5" sqref="A5:IV5"/>
    </sheetView>
  </sheetViews>
  <sheetFormatPr defaultColWidth="9.140625" defaultRowHeight="30" customHeight="1"/>
  <cols>
    <col min="1" max="1" width="22.8515625" style="74" customWidth="1"/>
    <col min="2" max="2" width="36.140625" style="74" customWidth="1"/>
    <col min="3" max="3" width="21.28125" style="74" customWidth="1"/>
    <col min="4" max="4" width="9.28125" style="75" customWidth="1"/>
    <col min="5" max="5" width="9.00390625" style="75" customWidth="1"/>
    <col min="6" max="6" width="13.140625" style="74" customWidth="1"/>
    <col min="7" max="7" width="9.28125" style="74" bestFit="1" customWidth="1"/>
    <col min="8" max="8" width="7.8515625" style="74" customWidth="1"/>
    <col min="9" max="10" width="11.140625" style="74" customWidth="1"/>
    <col min="11" max="14" width="9.140625" style="76" customWidth="1"/>
    <col min="15" max="15" width="16.00390625" style="76" customWidth="1"/>
    <col min="16" max="16384" width="9.140625" style="76" customWidth="1"/>
  </cols>
  <sheetData>
    <row r="1" spans="5:10" ht="28.5" customHeight="1">
      <c r="E1" s="423" t="s">
        <v>195</v>
      </c>
      <c r="F1" s="423"/>
      <c r="G1" s="423"/>
      <c r="H1" s="423"/>
      <c r="I1" s="423"/>
      <c r="J1" s="170"/>
    </row>
    <row r="2" spans="4:10" ht="15" customHeight="1">
      <c r="D2" s="97"/>
      <c r="E2" s="380" t="s">
        <v>24</v>
      </c>
      <c r="F2" s="380"/>
      <c r="G2" s="380"/>
      <c r="H2" s="380"/>
      <c r="I2" s="380"/>
      <c r="J2" s="380"/>
    </row>
    <row r="3" spans="4:10" ht="24.75" customHeight="1">
      <c r="D3" s="97"/>
      <c r="E3" s="380" t="s">
        <v>72</v>
      </c>
      <c r="F3" s="380"/>
      <c r="G3" s="380"/>
      <c r="H3" s="380"/>
      <c r="I3" s="380"/>
      <c r="J3" s="380"/>
    </row>
    <row r="4" spans="2:10" ht="38.25" customHeight="1" thickBot="1">
      <c r="B4" s="390" t="s">
        <v>78</v>
      </c>
      <c r="C4" s="390"/>
      <c r="D4" s="390"/>
      <c r="E4" s="390"/>
      <c r="F4" s="390"/>
      <c r="G4" s="390"/>
      <c r="H4" s="390"/>
      <c r="I4" s="390"/>
      <c r="J4" s="77"/>
    </row>
    <row r="5" spans="1:10" ht="19.5" customHeight="1" thickBot="1">
      <c r="A5" s="374" t="s">
        <v>25</v>
      </c>
      <c r="B5" s="374" t="s">
        <v>39</v>
      </c>
      <c r="C5" s="374" t="s">
        <v>132</v>
      </c>
      <c r="D5" s="384" t="s">
        <v>26</v>
      </c>
      <c r="E5" s="385"/>
      <c r="F5" s="385"/>
      <c r="G5" s="386"/>
      <c r="H5" s="387" t="s">
        <v>27</v>
      </c>
      <c r="I5" s="388"/>
      <c r="J5" s="389"/>
    </row>
    <row r="6" spans="1:10" ht="21.75" customHeight="1" thickBot="1">
      <c r="A6" s="376"/>
      <c r="B6" s="375"/>
      <c r="C6" s="375"/>
      <c r="D6" s="78" t="s">
        <v>28</v>
      </c>
      <c r="E6" s="78" t="s">
        <v>36</v>
      </c>
      <c r="F6" s="79" t="s">
        <v>29</v>
      </c>
      <c r="G6" s="79" t="s">
        <v>30</v>
      </c>
      <c r="H6" s="79">
        <v>2021</v>
      </c>
      <c r="I6" s="79">
        <v>2022</v>
      </c>
      <c r="J6" s="79">
        <v>2023</v>
      </c>
    </row>
    <row r="7" spans="1:10" ht="15" customHeight="1" thickBot="1">
      <c r="A7" s="80">
        <v>1</v>
      </c>
      <c r="B7" s="81">
        <v>2</v>
      </c>
      <c r="C7" s="81">
        <v>3</v>
      </c>
      <c r="D7" s="82">
        <v>4</v>
      </c>
      <c r="E7" s="82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</row>
    <row r="8" spans="1:10" ht="24" customHeight="1" thickBot="1">
      <c r="A8" s="377" t="s">
        <v>133</v>
      </c>
      <c r="B8" s="378"/>
      <c r="C8" s="378"/>
      <c r="D8" s="378"/>
      <c r="E8" s="378"/>
      <c r="F8" s="378"/>
      <c r="G8" s="378"/>
      <c r="H8" s="378"/>
      <c r="I8" s="378"/>
      <c r="J8" s="379"/>
    </row>
    <row r="9" spans="1:17" ht="18" customHeight="1">
      <c r="A9" s="374" t="s">
        <v>32</v>
      </c>
      <c r="B9" s="374" t="s">
        <v>44</v>
      </c>
      <c r="C9" s="374" t="s">
        <v>130</v>
      </c>
      <c r="D9" s="371" t="s">
        <v>90</v>
      </c>
      <c r="E9" s="371" t="s">
        <v>93</v>
      </c>
      <c r="F9" s="374">
        <v>7310120100</v>
      </c>
      <c r="G9" s="83" t="s">
        <v>94</v>
      </c>
      <c r="H9" s="100">
        <f>SUM(H10)</f>
        <v>151.85</v>
      </c>
      <c r="I9" s="100">
        <f>SUM(I10)</f>
        <v>214.31</v>
      </c>
      <c r="J9" s="100">
        <f>SUM(J10:J10)</f>
        <v>267.69</v>
      </c>
      <c r="L9" s="84"/>
      <c r="M9" s="85"/>
      <c r="N9" s="85"/>
      <c r="O9" s="86"/>
      <c r="P9" s="87"/>
      <c r="Q9" s="87"/>
    </row>
    <row r="10" spans="1:17" ht="16.5" customHeight="1" thickBot="1">
      <c r="A10" s="376"/>
      <c r="B10" s="375"/>
      <c r="C10" s="375"/>
      <c r="D10" s="373"/>
      <c r="E10" s="372"/>
      <c r="F10" s="376"/>
      <c r="G10" s="88">
        <v>244</v>
      </c>
      <c r="H10" s="101">
        <v>151.85</v>
      </c>
      <c r="I10" s="101">
        <v>214.31</v>
      </c>
      <c r="J10" s="101">
        <v>267.69</v>
      </c>
      <c r="L10" s="84"/>
      <c r="M10" s="85"/>
      <c r="N10" s="85"/>
      <c r="O10" s="86"/>
      <c r="P10" s="87"/>
      <c r="Q10" s="87"/>
    </row>
    <row r="11" spans="1:10" ht="15.75" customHeight="1">
      <c r="A11" s="374" t="s">
        <v>33</v>
      </c>
      <c r="B11" s="374" t="s">
        <v>119</v>
      </c>
      <c r="C11" s="374" t="s">
        <v>130</v>
      </c>
      <c r="D11" s="371" t="s">
        <v>90</v>
      </c>
      <c r="E11" s="371" t="s">
        <v>93</v>
      </c>
      <c r="F11" s="374">
        <v>7310220100</v>
      </c>
      <c r="G11" s="80" t="s">
        <v>94</v>
      </c>
      <c r="H11" s="102">
        <f>SUM(H12:H13)</f>
        <v>67.4</v>
      </c>
      <c r="I11" s="118">
        <f>SUM(I12:I13)</f>
        <v>33.3</v>
      </c>
      <c r="J11" s="103">
        <f>SUM(J12:J13)</f>
        <v>43.3</v>
      </c>
    </row>
    <row r="12" spans="1:17" ht="15" customHeight="1">
      <c r="A12" s="376"/>
      <c r="B12" s="376"/>
      <c r="C12" s="376"/>
      <c r="D12" s="372"/>
      <c r="E12" s="372"/>
      <c r="F12" s="376"/>
      <c r="G12" s="89">
        <v>242</v>
      </c>
      <c r="H12" s="104">
        <v>43.3</v>
      </c>
      <c r="I12" s="121">
        <v>33.3</v>
      </c>
      <c r="J12" s="105">
        <v>43.3</v>
      </c>
      <c r="L12" s="87"/>
      <c r="M12" s="87"/>
      <c r="N12" s="87"/>
      <c r="O12" s="87"/>
      <c r="P12" s="87"/>
      <c r="Q12" s="87"/>
    </row>
    <row r="13" spans="1:17" ht="33" customHeight="1" thickBot="1">
      <c r="A13" s="376"/>
      <c r="B13" s="375"/>
      <c r="C13" s="375"/>
      <c r="D13" s="373"/>
      <c r="E13" s="372"/>
      <c r="F13" s="376"/>
      <c r="G13" s="90">
        <v>244</v>
      </c>
      <c r="H13" s="106">
        <v>24.1</v>
      </c>
      <c r="I13" s="107">
        <v>0</v>
      </c>
      <c r="J13" s="107">
        <v>0</v>
      </c>
      <c r="L13" s="87"/>
      <c r="M13" s="87"/>
      <c r="N13" s="87"/>
      <c r="O13" s="87"/>
      <c r="P13" s="87"/>
      <c r="Q13" s="87"/>
    </row>
    <row r="14" spans="1:17" ht="16.5" customHeight="1">
      <c r="A14" s="374" t="s">
        <v>34</v>
      </c>
      <c r="B14" s="374" t="s">
        <v>43</v>
      </c>
      <c r="C14" s="374" t="s">
        <v>130</v>
      </c>
      <c r="D14" s="371" t="s">
        <v>90</v>
      </c>
      <c r="E14" s="371" t="s">
        <v>93</v>
      </c>
      <c r="F14" s="374">
        <v>7310320100</v>
      </c>
      <c r="G14" s="91" t="s">
        <v>94</v>
      </c>
      <c r="H14" s="108"/>
      <c r="I14" s="103">
        <f>SUM(I15:I15)</f>
        <v>0</v>
      </c>
      <c r="J14" s="103">
        <f>SUM(J15:J15)</f>
        <v>6</v>
      </c>
      <c r="L14" s="87"/>
      <c r="M14" s="87"/>
      <c r="N14" s="87"/>
      <c r="O14" s="87"/>
      <c r="P14" s="87"/>
      <c r="Q14" s="87"/>
    </row>
    <row r="15" spans="1:17" ht="16.5" customHeight="1" thickBot="1">
      <c r="A15" s="376"/>
      <c r="B15" s="375"/>
      <c r="C15" s="375"/>
      <c r="D15" s="373"/>
      <c r="E15" s="373"/>
      <c r="F15" s="375"/>
      <c r="G15" s="92">
        <v>244</v>
      </c>
      <c r="H15" s="109"/>
      <c r="I15" s="109">
        <v>0</v>
      </c>
      <c r="J15" s="109">
        <v>6</v>
      </c>
      <c r="L15" s="87"/>
      <c r="M15" s="87"/>
      <c r="N15" s="87"/>
      <c r="O15" s="87"/>
      <c r="P15" s="87"/>
      <c r="Q15" s="87"/>
    </row>
    <row r="16" spans="1:10" ht="18" customHeight="1">
      <c r="A16" s="374" t="s">
        <v>35</v>
      </c>
      <c r="B16" s="374" t="s">
        <v>42</v>
      </c>
      <c r="C16" s="374" t="s">
        <v>130</v>
      </c>
      <c r="D16" s="371" t="s">
        <v>90</v>
      </c>
      <c r="E16" s="371" t="s">
        <v>93</v>
      </c>
      <c r="F16" s="374">
        <v>7310420100</v>
      </c>
      <c r="G16" s="81" t="s">
        <v>94</v>
      </c>
      <c r="H16" s="110">
        <f>SUM(H17:H18)</f>
        <v>19.8</v>
      </c>
      <c r="I16" s="103">
        <f>SUM(I17:I18)</f>
        <v>1.2</v>
      </c>
      <c r="J16" s="103">
        <f>SUM(J17:J18)</f>
        <v>8.3</v>
      </c>
    </row>
    <row r="17" spans="1:10" ht="15.75" customHeight="1">
      <c r="A17" s="376"/>
      <c r="B17" s="376"/>
      <c r="C17" s="376"/>
      <c r="D17" s="372"/>
      <c r="E17" s="372"/>
      <c r="F17" s="376"/>
      <c r="G17" s="89">
        <v>242</v>
      </c>
      <c r="H17" s="111">
        <v>2.8</v>
      </c>
      <c r="I17" s="105">
        <v>1.2</v>
      </c>
      <c r="J17" s="105">
        <v>2.8</v>
      </c>
    </row>
    <row r="18" spans="1:10" ht="16.5" customHeight="1" thickBot="1">
      <c r="A18" s="375"/>
      <c r="B18" s="375"/>
      <c r="C18" s="375"/>
      <c r="D18" s="372"/>
      <c r="E18" s="372"/>
      <c r="F18" s="376"/>
      <c r="G18" s="93">
        <v>244</v>
      </c>
      <c r="H18" s="112">
        <v>17</v>
      </c>
      <c r="I18" s="113">
        <v>0</v>
      </c>
      <c r="J18" s="113">
        <v>5.5</v>
      </c>
    </row>
    <row r="19" spans="1:10" ht="16.5" customHeight="1">
      <c r="A19" s="374" t="s">
        <v>196</v>
      </c>
      <c r="B19" s="374" t="s">
        <v>191</v>
      </c>
      <c r="C19" s="428" t="s">
        <v>130</v>
      </c>
      <c r="D19" s="451" t="s">
        <v>90</v>
      </c>
      <c r="E19" s="452" t="s">
        <v>93</v>
      </c>
      <c r="F19" s="453">
        <v>7310620100</v>
      </c>
      <c r="G19" s="251" t="s">
        <v>94</v>
      </c>
      <c r="H19" s="454">
        <v>0</v>
      </c>
      <c r="I19" s="454">
        <f>SUM(I20:I28)</f>
        <v>771.4600000000002</v>
      </c>
      <c r="J19" s="455">
        <f>SUM(J20:J28)</f>
        <v>1384.4700000000003</v>
      </c>
    </row>
    <row r="20" spans="1:10" ht="16.5" customHeight="1">
      <c r="A20" s="376"/>
      <c r="B20" s="376"/>
      <c r="C20" s="429"/>
      <c r="D20" s="456"/>
      <c r="E20" s="432"/>
      <c r="F20" s="433"/>
      <c r="G20" s="434">
        <v>111</v>
      </c>
      <c r="H20" s="435">
        <v>0</v>
      </c>
      <c r="I20" s="435">
        <v>378.43</v>
      </c>
      <c r="J20" s="457">
        <v>838.2</v>
      </c>
    </row>
    <row r="21" spans="1:10" ht="16.5" customHeight="1">
      <c r="A21" s="376"/>
      <c r="B21" s="376"/>
      <c r="C21" s="429"/>
      <c r="D21" s="456"/>
      <c r="E21" s="432"/>
      <c r="F21" s="433"/>
      <c r="G21" s="434">
        <v>112</v>
      </c>
      <c r="H21" s="435">
        <v>0</v>
      </c>
      <c r="I21" s="435">
        <v>4.6</v>
      </c>
      <c r="J21" s="457">
        <v>21</v>
      </c>
    </row>
    <row r="22" spans="1:10" ht="16.5" customHeight="1">
      <c r="A22" s="376"/>
      <c r="B22" s="376"/>
      <c r="C22" s="429"/>
      <c r="D22" s="456"/>
      <c r="E22" s="432"/>
      <c r="F22" s="433"/>
      <c r="G22" s="434">
        <v>119</v>
      </c>
      <c r="H22" s="435">
        <v>0</v>
      </c>
      <c r="I22" s="435">
        <v>113.79</v>
      </c>
      <c r="J22" s="457">
        <v>253.14</v>
      </c>
    </row>
    <row r="23" spans="1:10" ht="16.5" customHeight="1">
      <c r="A23" s="376"/>
      <c r="B23" s="376"/>
      <c r="C23" s="429"/>
      <c r="D23" s="456"/>
      <c r="E23" s="432"/>
      <c r="F23" s="433"/>
      <c r="G23" s="434">
        <v>242</v>
      </c>
      <c r="H23" s="435">
        <v>0</v>
      </c>
      <c r="I23" s="435">
        <v>42.2</v>
      </c>
      <c r="J23" s="457">
        <v>42</v>
      </c>
    </row>
    <row r="24" spans="1:10" ht="16.5" customHeight="1">
      <c r="A24" s="376"/>
      <c r="B24" s="376"/>
      <c r="C24" s="429"/>
      <c r="D24" s="456"/>
      <c r="E24" s="432"/>
      <c r="F24" s="433"/>
      <c r="G24" s="434">
        <v>244</v>
      </c>
      <c r="H24" s="435">
        <v>0</v>
      </c>
      <c r="I24" s="435">
        <v>206.74</v>
      </c>
      <c r="J24" s="457">
        <v>204.13</v>
      </c>
    </row>
    <row r="25" spans="1:10" ht="16.5" customHeight="1">
      <c r="A25" s="376"/>
      <c r="B25" s="376"/>
      <c r="C25" s="429"/>
      <c r="D25" s="456"/>
      <c r="E25" s="432"/>
      <c r="F25" s="433"/>
      <c r="G25" s="434">
        <v>247</v>
      </c>
      <c r="H25" s="435">
        <v>0</v>
      </c>
      <c r="I25" s="435">
        <v>12.2</v>
      </c>
      <c r="J25" s="457">
        <v>13</v>
      </c>
    </row>
    <row r="26" spans="1:10" ht="16.5" customHeight="1">
      <c r="A26" s="376"/>
      <c r="B26" s="376"/>
      <c r="C26" s="429"/>
      <c r="D26" s="456"/>
      <c r="E26" s="432"/>
      <c r="F26" s="433"/>
      <c r="G26" s="434">
        <v>851</v>
      </c>
      <c r="H26" s="435">
        <v>0</v>
      </c>
      <c r="I26" s="435">
        <v>6</v>
      </c>
      <c r="J26" s="457">
        <v>6</v>
      </c>
    </row>
    <row r="27" spans="1:10" ht="16.5" customHeight="1">
      <c r="A27" s="376"/>
      <c r="B27" s="376"/>
      <c r="C27" s="429"/>
      <c r="D27" s="456"/>
      <c r="E27" s="432"/>
      <c r="F27" s="433"/>
      <c r="G27" s="434">
        <v>852</v>
      </c>
      <c r="H27" s="435">
        <v>0</v>
      </c>
      <c r="I27" s="435">
        <v>7</v>
      </c>
      <c r="J27" s="457">
        <v>6.5</v>
      </c>
    </row>
    <row r="28" spans="1:10" ht="16.5" customHeight="1" thickBot="1">
      <c r="A28" s="376"/>
      <c r="B28" s="376"/>
      <c r="C28" s="429"/>
      <c r="D28" s="458"/>
      <c r="E28" s="459"/>
      <c r="F28" s="460"/>
      <c r="G28" s="461">
        <v>853</v>
      </c>
      <c r="H28" s="462">
        <v>0</v>
      </c>
      <c r="I28" s="462">
        <v>0.5</v>
      </c>
      <c r="J28" s="463">
        <v>0.5</v>
      </c>
    </row>
    <row r="29" spans="1:10" ht="16.5" customHeight="1">
      <c r="A29" s="376"/>
      <c r="B29" s="376"/>
      <c r="C29" s="429"/>
      <c r="D29" s="447" t="s">
        <v>90</v>
      </c>
      <c r="E29" s="440" t="s">
        <v>93</v>
      </c>
      <c r="F29" s="376">
        <v>7310643250</v>
      </c>
      <c r="G29" s="430" t="s">
        <v>94</v>
      </c>
      <c r="H29" s="431">
        <v>0</v>
      </c>
      <c r="I29" s="441">
        <f>SUM(I30:I31)</f>
        <v>237.51999999999998</v>
      </c>
      <c r="J29" s="431">
        <f>SUM(J30:J31)</f>
        <v>90.2</v>
      </c>
    </row>
    <row r="30" spans="1:10" ht="16.5" customHeight="1">
      <c r="A30" s="376"/>
      <c r="B30" s="376"/>
      <c r="C30" s="429"/>
      <c r="D30" s="447"/>
      <c r="E30" s="440"/>
      <c r="F30" s="376"/>
      <c r="G30" s="256">
        <v>111</v>
      </c>
      <c r="H30" s="426">
        <v>0</v>
      </c>
      <c r="I30" s="442">
        <v>182.427</v>
      </c>
      <c r="J30" s="437">
        <v>69.278</v>
      </c>
    </row>
    <row r="31" spans="1:10" ht="16.5" customHeight="1" thickBot="1">
      <c r="A31" s="376"/>
      <c r="B31" s="376"/>
      <c r="C31" s="429"/>
      <c r="D31" s="448"/>
      <c r="E31" s="449"/>
      <c r="F31" s="375"/>
      <c r="G31" s="257">
        <v>119</v>
      </c>
      <c r="H31" s="450">
        <v>0</v>
      </c>
      <c r="I31" s="443">
        <v>55.093</v>
      </c>
      <c r="J31" s="439">
        <v>20.922</v>
      </c>
    </row>
    <row r="32" spans="1:10" ht="16.5" customHeight="1">
      <c r="A32" s="376"/>
      <c r="B32" s="376"/>
      <c r="C32" s="429"/>
      <c r="D32" s="444" t="s">
        <v>90</v>
      </c>
      <c r="E32" s="445" t="s">
        <v>93</v>
      </c>
      <c r="F32" s="374" t="s">
        <v>182</v>
      </c>
      <c r="G32" s="446" t="s">
        <v>94</v>
      </c>
      <c r="H32" s="108">
        <v>0</v>
      </c>
      <c r="I32" s="103">
        <f>SUM(I33:I34)</f>
        <v>59.379999999999995</v>
      </c>
      <c r="J32" s="103">
        <f>SUM(J33:J34)</f>
        <v>22.55</v>
      </c>
    </row>
    <row r="33" spans="1:10" ht="16.5" customHeight="1">
      <c r="A33" s="376"/>
      <c r="B33" s="376"/>
      <c r="C33" s="429"/>
      <c r="D33" s="447"/>
      <c r="E33" s="440"/>
      <c r="F33" s="376"/>
      <c r="G33" s="256">
        <v>111</v>
      </c>
      <c r="H33" s="425">
        <v>0</v>
      </c>
      <c r="I33" s="436">
        <v>45.607</v>
      </c>
      <c r="J33" s="437">
        <v>17.32</v>
      </c>
    </row>
    <row r="34" spans="1:10" ht="16.5" customHeight="1" thickBot="1">
      <c r="A34" s="375"/>
      <c r="B34" s="375"/>
      <c r="C34" s="427"/>
      <c r="D34" s="448"/>
      <c r="E34" s="449"/>
      <c r="F34" s="375"/>
      <c r="G34" s="257">
        <v>119</v>
      </c>
      <c r="H34" s="489">
        <v>0</v>
      </c>
      <c r="I34" s="438">
        <v>13.773</v>
      </c>
      <c r="J34" s="439">
        <v>5.23</v>
      </c>
    </row>
    <row r="35" spans="1:10" ht="48.75" customHeight="1" thickBot="1">
      <c r="A35" s="464" t="s">
        <v>102</v>
      </c>
      <c r="B35" s="255" t="s">
        <v>134</v>
      </c>
      <c r="C35" s="122" t="s">
        <v>137</v>
      </c>
      <c r="D35" s="465" t="s">
        <v>90</v>
      </c>
      <c r="E35" s="465" t="s">
        <v>93</v>
      </c>
      <c r="F35" s="486">
        <v>7310000000</v>
      </c>
      <c r="G35" s="486" t="s">
        <v>94</v>
      </c>
      <c r="H35" s="487">
        <f>SUM(H9+H11+H16+H19+H29+H32)</f>
        <v>239.05</v>
      </c>
      <c r="I35" s="487">
        <f>SUM(I9+I11+I14+I16+I19+I29+I32)</f>
        <v>1317.17</v>
      </c>
      <c r="J35" s="488">
        <f>SUM(J9+J11+J14+J16+J19+J29+J32)</f>
        <v>1822.5100000000002</v>
      </c>
    </row>
    <row r="36" spans="1:10" s="94" customFormat="1" ht="21.75" customHeight="1" thickBot="1">
      <c r="A36" s="393" t="s">
        <v>47</v>
      </c>
      <c r="B36" s="394"/>
      <c r="C36" s="394"/>
      <c r="D36" s="394"/>
      <c r="E36" s="394"/>
      <c r="F36" s="394"/>
      <c r="G36" s="394"/>
      <c r="H36" s="394"/>
      <c r="I36" s="394"/>
      <c r="J36" s="395"/>
    </row>
    <row r="37" spans="1:17" ht="17.25" customHeight="1">
      <c r="A37" s="381" t="s">
        <v>89</v>
      </c>
      <c r="B37" s="381" t="s">
        <v>48</v>
      </c>
      <c r="C37" s="381" t="s">
        <v>130</v>
      </c>
      <c r="D37" s="391" t="s">
        <v>90</v>
      </c>
      <c r="E37" s="391" t="s">
        <v>91</v>
      </c>
      <c r="F37" s="381">
        <v>7320120100</v>
      </c>
      <c r="G37" s="126" t="s">
        <v>94</v>
      </c>
      <c r="H37" s="127">
        <v>2.8</v>
      </c>
      <c r="I37" s="118">
        <f>I38</f>
        <v>2</v>
      </c>
      <c r="J37" s="128">
        <f>SUM(J38:J38)</f>
        <v>7.98</v>
      </c>
      <c r="L37" s="84"/>
      <c r="M37" s="85"/>
      <c r="N37" s="85"/>
      <c r="O37" s="86"/>
      <c r="P37" s="87"/>
      <c r="Q37" s="87"/>
    </row>
    <row r="38" spans="1:17" ht="21" customHeight="1" thickBot="1">
      <c r="A38" s="383"/>
      <c r="B38" s="382"/>
      <c r="C38" s="382"/>
      <c r="D38" s="392"/>
      <c r="E38" s="396"/>
      <c r="F38" s="383"/>
      <c r="G38" s="129">
        <v>244</v>
      </c>
      <c r="H38" s="114">
        <v>2.8</v>
      </c>
      <c r="I38" s="101">
        <v>2</v>
      </c>
      <c r="J38" s="101">
        <v>7.98</v>
      </c>
      <c r="L38" s="84"/>
      <c r="M38" s="85"/>
      <c r="N38" s="85"/>
      <c r="O38" s="86"/>
      <c r="P38" s="87"/>
      <c r="Q38" s="87"/>
    </row>
    <row r="39" spans="1:17" ht="16.5" customHeight="1">
      <c r="A39" s="381" t="s">
        <v>98</v>
      </c>
      <c r="B39" s="381" t="s">
        <v>52</v>
      </c>
      <c r="C39" s="381" t="s">
        <v>130</v>
      </c>
      <c r="D39" s="399" t="s">
        <v>90</v>
      </c>
      <c r="E39" s="391">
        <v>1102</v>
      </c>
      <c r="F39" s="381">
        <v>7320220100</v>
      </c>
      <c r="G39" s="130" t="s">
        <v>94</v>
      </c>
      <c r="H39" s="115">
        <v>8.9</v>
      </c>
      <c r="I39" s="115">
        <v>9.18</v>
      </c>
      <c r="J39" s="115">
        <v>14.68</v>
      </c>
      <c r="L39" s="84"/>
      <c r="M39" s="85"/>
      <c r="N39" s="85"/>
      <c r="O39" s="86"/>
      <c r="P39" s="87"/>
      <c r="Q39" s="87"/>
    </row>
    <row r="40" spans="1:11" ht="17.25" customHeight="1" thickBot="1">
      <c r="A40" s="382"/>
      <c r="B40" s="382"/>
      <c r="C40" s="382"/>
      <c r="D40" s="400"/>
      <c r="E40" s="392"/>
      <c r="F40" s="382"/>
      <c r="G40" s="131">
        <v>244</v>
      </c>
      <c r="H40" s="116">
        <v>8.9</v>
      </c>
      <c r="I40" s="116">
        <v>9.18</v>
      </c>
      <c r="J40" s="116">
        <v>9.2</v>
      </c>
      <c r="K40" s="87"/>
    </row>
    <row r="41" spans="1:17" ht="47.25" customHeight="1" thickBot="1">
      <c r="A41" s="248" t="s">
        <v>97</v>
      </c>
      <c r="B41" s="248" t="s">
        <v>96</v>
      </c>
      <c r="C41" s="122" t="s">
        <v>137</v>
      </c>
      <c r="D41" s="466" t="s">
        <v>90</v>
      </c>
      <c r="E41" s="466" t="s">
        <v>91</v>
      </c>
      <c r="F41" s="248">
        <v>7320000000</v>
      </c>
      <c r="G41" s="248" t="s">
        <v>94</v>
      </c>
      <c r="H41" s="123">
        <f>H39+H37</f>
        <v>11.7</v>
      </c>
      <c r="I41" s="124">
        <f>I39+I37</f>
        <v>11.18</v>
      </c>
      <c r="J41" s="125">
        <f>J39+J37</f>
        <v>22.66</v>
      </c>
      <c r="L41" s="84"/>
      <c r="M41" s="85"/>
      <c r="N41" s="85"/>
      <c r="O41" s="86"/>
      <c r="P41" s="87"/>
      <c r="Q41" s="87"/>
    </row>
    <row r="42" spans="1:10" ht="22.5" customHeight="1" thickBot="1">
      <c r="A42" s="393" t="s">
        <v>135</v>
      </c>
      <c r="B42" s="397"/>
      <c r="C42" s="397"/>
      <c r="D42" s="397"/>
      <c r="E42" s="397"/>
      <c r="F42" s="397"/>
      <c r="G42" s="397"/>
      <c r="H42" s="397"/>
      <c r="I42" s="397"/>
      <c r="J42" s="398"/>
    </row>
    <row r="43" spans="1:10" ht="20.25" customHeight="1">
      <c r="A43" s="381" t="s">
        <v>103</v>
      </c>
      <c r="B43" s="381" t="s">
        <v>56</v>
      </c>
      <c r="C43" s="381" t="s">
        <v>130</v>
      </c>
      <c r="D43" s="391" t="s">
        <v>90</v>
      </c>
      <c r="E43" s="391" t="s">
        <v>92</v>
      </c>
      <c r="F43" s="381">
        <v>7330120100</v>
      </c>
      <c r="G43" s="95" t="s">
        <v>94</v>
      </c>
      <c r="H43" s="117">
        <v>2</v>
      </c>
      <c r="I43" s="118">
        <f>I44</f>
        <v>11.72</v>
      </c>
      <c r="J43" s="118">
        <f>SUM(J44:J44)</f>
        <v>21.15</v>
      </c>
    </row>
    <row r="44" spans="1:10" ht="27.75" customHeight="1" thickBot="1">
      <c r="A44" s="383"/>
      <c r="B44" s="382"/>
      <c r="C44" s="382"/>
      <c r="D44" s="392"/>
      <c r="E44" s="396"/>
      <c r="F44" s="383"/>
      <c r="G44" s="98">
        <v>244</v>
      </c>
      <c r="H44" s="119">
        <v>2</v>
      </c>
      <c r="I44" s="101">
        <v>11.72</v>
      </c>
      <c r="J44" s="101">
        <v>21.15</v>
      </c>
    </row>
    <row r="45" spans="1:10" ht="18.75" customHeight="1">
      <c r="A45" s="381" t="s">
        <v>104</v>
      </c>
      <c r="B45" s="381" t="s">
        <v>58</v>
      </c>
      <c r="C45" s="381" t="s">
        <v>131</v>
      </c>
      <c r="D45" s="391" t="s">
        <v>90</v>
      </c>
      <c r="E45" s="391" t="s">
        <v>92</v>
      </c>
      <c r="F45" s="381">
        <v>73302200100</v>
      </c>
      <c r="G45" s="99" t="s">
        <v>94</v>
      </c>
      <c r="H45" s="120">
        <f>SUM(H46:H47)</f>
        <v>9.56</v>
      </c>
      <c r="I45" s="115">
        <f>SUM(I46:I47)</f>
        <v>9.56</v>
      </c>
      <c r="J45" s="132">
        <f>SUM(J46:J47)</f>
        <v>9.56</v>
      </c>
    </row>
    <row r="46" spans="1:10" ht="16.5" customHeight="1">
      <c r="A46" s="383"/>
      <c r="B46" s="383"/>
      <c r="C46" s="383"/>
      <c r="D46" s="396"/>
      <c r="E46" s="396"/>
      <c r="F46" s="383"/>
      <c r="G46" s="96">
        <v>350</v>
      </c>
      <c r="H46" s="133">
        <v>8.8</v>
      </c>
      <c r="I46" s="133">
        <v>8.8</v>
      </c>
      <c r="J46" s="134">
        <v>8.8</v>
      </c>
    </row>
    <row r="47" spans="1:10" ht="16.5" customHeight="1" thickBot="1">
      <c r="A47" s="382"/>
      <c r="B47" s="382"/>
      <c r="C47" s="382"/>
      <c r="D47" s="392"/>
      <c r="E47" s="396"/>
      <c r="F47" s="383"/>
      <c r="G47" s="135">
        <v>244</v>
      </c>
      <c r="H47" s="136">
        <v>0.7599999999999998</v>
      </c>
      <c r="I47" s="136">
        <v>0.76</v>
      </c>
      <c r="J47" s="137">
        <v>0.76</v>
      </c>
    </row>
    <row r="48" spans="1:10" ht="18.75" customHeight="1">
      <c r="A48" s="381" t="s">
        <v>105</v>
      </c>
      <c r="B48" s="381" t="s">
        <v>60</v>
      </c>
      <c r="C48" s="381" t="s">
        <v>130</v>
      </c>
      <c r="D48" s="399" t="s">
        <v>90</v>
      </c>
      <c r="E48" s="391" t="s">
        <v>92</v>
      </c>
      <c r="F48" s="381">
        <v>7330320100</v>
      </c>
      <c r="G48" s="95" t="s">
        <v>94</v>
      </c>
      <c r="H48" s="138">
        <f>SUM(H49:H50)</f>
        <v>5.34</v>
      </c>
      <c r="I48" s="138">
        <f>SUM(I49:I50)</f>
        <v>0</v>
      </c>
      <c r="J48" s="139">
        <f>SUM(J49:J50)</f>
        <v>6.54</v>
      </c>
    </row>
    <row r="49" spans="1:10" ht="17.25" customHeight="1">
      <c r="A49" s="383"/>
      <c r="B49" s="383"/>
      <c r="C49" s="383"/>
      <c r="D49" s="402"/>
      <c r="E49" s="396"/>
      <c r="F49" s="383"/>
      <c r="G49" s="140">
        <v>350</v>
      </c>
      <c r="H49" s="121">
        <v>4.5</v>
      </c>
      <c r="I49" s="121"/>
      <c r="J49" s="121">
        <v>4.5</v>
      </c>
    </row>
    <row r="50" spans="1:10" ht="16.5" customHeight="1" thickBot="1">
      <c r="A50" s="382"/>
      <c r="B50" s="382"/>
      <c r="C50" s="382"/>
      <c r="D50" s="400"/>
      <c r="E50" s="392"/>
      <c r="F50" s="382"/>
      <c r="G50" s="135">
        <v>244</v>
      </c>
      <c r="H50" s="141">
        <f>0.36+0.48</f>
        <v>0.84</v>
      </c>
      <c r="I50" s="141"/>
      <c r="J50" s="141">
        <v>2.04</v>
      </c>
    </row>
    <row r="51" spans="1:10" ht="51" customHeight="1" thickBot="1">
      <c r="A51" s="255" t="s">
        <v>101</v>
      </c>
      <c r="B51" s="255" t="s">
        <v>100</v>
      </c>
      <c r="C51" s="142" t="s">
        <v>137</v>
      </c>
      <c r="D51" s="254" t="s">
        <v>90</v>
      </c>
      <c r="E51" s="254" t="s">
        <v>92</v>
      </c>
      <c r="F51" s="255">
        <v>7330000000</v>
      </c>
      <c r="G51" s="255" t="s">
        <v>94</v>
      </c>
      <c r="H51" s="143">
        <f>H48+H45+H43</f>
        <v>16.9</v>
      </c>
      <c r="I51" s="118">
        <f>I48+I45+I43</f>
        <v>21.28</v>
      </c>
      <c r="J51" s="128">
        <f>J48+J45+J43</f>
        <v>37.25</v>
      </c>
    </row>
    <row r="52" spans="1:10" ht="48.75" customHeight="1" thickBot="1">
      <c r="A52" s="248" t="s">
        <v>136</v>
      </c>
      <c r="B52" s="248" t="s">
        <v>79</v>
      </c>
      <c r="C52" s="122" t="s">
        <v>31</v>
      </c>
      <c r="D52" s="466" t="s">
        <v>90</v>
      </c>
      <c r="E52" s="466"/>
      <c r="F52" s="248">
        <v>7300000000</v>
      </c>
      <c r="G52" s="248" t="s">
        <v>94</v>
      </c>
      <c r="H52" s="123">
        <f>H35+H41+H51</f>
        <v>267.65</v>
      </c>
      <c r="I52" s="144">
        <f>I35+I41+I51</f>
        <v>1349.63</v>
      </c>
      <c r="J52" s="144">
        <f>J35+J41+J51</f>
        <v>1882.4200000000003</v>
      </c>
    </row>
    <row r="53" spans="1:10" ht="30" customHeight="1">
      <c r="A53" s="467"/>
      <c r="B53" s="468"/>
      <c r="C53" s="468"/>
      <c r="D53" s="468"/>
      <c r="E53" s="468"/>
      <c r="F53" s="468"/>
      <c r="G53" s="468"/>
      <c r="H53" s="469"/>
      <c r="I53" s="469"/>
      <c r="J53" s="469"/>
    </row>
    <row r="54" spans="1:10" ht="47.25" customHeight="1">
      <c r="A54" s="470"/>
      <c r="B54" s="471"/>
      <c r="C54" s="471"/>
      <c r="D54" s="471"/>
      <c r="E54" s="471"/>
      <c r="F54" s="471"/>
      <c r="G54" s="252"/>
      <c r="H54" s="472"/>
      <c r="I54" s="473"/>
      <c r="J54" s="473"/>
    </row>
    <row r="55" spans="1:10" ht="30" customHeight="1">
      <c r="A55" s="401"/>
      <c r="B55" s="401"/>
      <c r="C55" s="403"/>
      <c r="D55" s="474"/>
      <c r="E55" s="475"/>
      <c r="F55" s="403"/>
      <c r="G55" s="252"/>
      <c r="H55" s="472"/>
      <c r="I55" s="472"/>
      <c r="J55" s="472"/>
    </row>
    <row r="56" spans="1:10" ht="30" customHeight="1">
      <c r="A56" s="401"/>
      <c r="B56" s="401"/>
      <c r="C56" s="403"/>
      <c r="D56" s="474"/>
      <c r="E56" s="475"/>
      <c r="F56" s="403"/>
      <c r="G56" s="252"/>
      <c r="H56" s="476"/>
      <c r="I56" s="476"/>
      <c r="J56" s="476"/>
    </row>
    <row r="57" spans="1:10" ht="30" customHeight="1">
      <c r="A57" s="401"/>
      <c r="B57" s="401"/>
      <c r="C57" s="403"/>
      <c r="D57" s="474"/>
      <c r="E57" s="475"/>
      <c r="F57" s="403"/>
      <c r="G57" s="252"/>
      <c r="H57" s="476"/>
      <c r="I57" s="476"/>
      <c r="J57" s="476"/>
    </row>
    <row r="58" spans="1:10" ht="30" customHeight="1">
      <c r="A58" s="401"/>
      <c r="B58" s="401"/>
      <c r="C58" s="403"/>
      <c r="D58" s="474"/>
      <c r="E58" s="475"/>
      <c r="F58" s="403"/>
      <c r="G58" s="252"/>
      <c r="H58" s="472"/>
      <c r="I58" s="472"/>
      <c r="J58" s="472"/>
    </row>
    <row r="59" spans="1:10" ht="30" customHeight="1">
      <c r="A59" s="401"/>
      <c r="B59" s="477"/>
      <c r="C59" s="401"/>
      <c r="D59" s="478"/>
      <c r="E59" s="478"/>
      <c r="F59" s="403"/>
      <c r="G59" s="253"/>
      <c r="H59" s="479"/>
      <c r="I59" s="480"/>
      <c r="J59" s="480"/>
    </row>
    <row r="60" spans="1:10" ht="30" customHeight="1">
      <c r="A60" s="401"/>
      <c r="B60" s="481"/>
      <c r="C60" s="401"/>
      <c r="D60" s="478"/>
      <c r="E60" s="478"/>
      <c r="F60" s="403"/>
      <c r="G60" s="253"/>
      <c r="H60" s="479"/>
      <c r="I60" s="480"/>
      <c r="J60" s="480"/>
    </row>
    <row r="61" spans="1:10" ht="30" customHeight="1">
      <c r="A61" s="401"/>
      <c r="B61" s="481"/>
      <c r="C61" s="401"/>
      <c r="D61" s="478"/>
      <c r="E61" s="478"/>
      <c r="F61" s="403"/>
      <c r="G61" s="253"/>
      <c r="H61" s="479"/>
      <c r="I61" s="480"/>
      <c r="J61" s="480"/>
    </row>
    <row r="62" spans="1:10" ht="30" customHeight="1">
      <c r="A62" s="401"/>
      <c r="B62" s="481"/>
      <c r="C62" s="401"/>
      <c r="D62" s="478"/>
      <c r="E62" s="478"/>
      <c r="F62" s="403"/>
      <c r="G62" s="253"/>
      <c r="H62" s="480"/>
      <c r="I62" s="480"/>
      <c r="J62" s="480"/>
    </row>
    <row r="63" spans="1:10" ht="78.75" customHeight="1">
      <c r="A63" s="401"/>
      <c r="B63" s="401"/>
      <c r="C63" s="401"/>
      <c r="D63" s="478"/>
      <c r="E63" s="478"/>
      <c r="F63" s="403"/>
      <c r="G63" s="253"/>
      <c r="H63" s="479"/>
      <c r="I63" s="480"/>
      <c r="J63" s="480"/>
    </row>
    <row r="64" spans="1:10" ht="30" customHeight="1">
      <c r="A64" s="401"/>
      <c r="B64" s="401"/>
      <c r="C64" s="401"/>
      <c r="D64" s="478"/>
      <c r="E64" s="478"/>
      <c r="F64" s="403"/>
      <c r="G64" s="253"/>
      <c r="H64" s="479"/>
      <c r="I64" s="480"/>
      <c r="J64" s="480"/>
    </row>
    <row r="65" spans="1:10" ht="30" customHeight="1">
      <c r="A65" s="401"/>
      <c r="B65" s="401"/>
      <c r="C65" s="401"/>
      <c r="D65" s="478"/>
      <c r="E65" s="478"/>
      <c r="F65" s="403"/>
      <c r="G65" s="253"/>
      <c r="H65" s="479"/>
      <c r="I65" s="480"/>
      <c r="J65" s="480"/>
    </row>
    <row r="66" spans="1:10" ht="30" customHeight="1">
      <c r="A66" s="401"/>
      <c r="B66" s="401"/>
      <c r="C66" s="401"/>
      <c r="D66" s="478"/>
      <c r="E66" s="478"/>
      <c r="F66" s="403"/>
      <c r="G66" s="253"/>
      <c r="H66" s="480"/>
      <c r="I66" s="480"/>
      <c r="J66" s="480"/>
    </row>
    <row r="67" spans="1:10" ht="30" customHeight="1">
      <c r="A67" s="482"/>
      <c r="B67" s="401"/>
      <c r="C67" s="483"/>
      <c r="D67" s="483"/>
      <c r="E67" s="483"/>
      <c r="F67" s="483"/>
      <c r="G67" s="483"/>
      <c r="H67" s="483"/>
      <c r="I67" s="482"/>
      <c r="J67" s="482"/>
    </row>
    <row r="68" spans="1:10" ht="30" customHeight="1">
      <c r="A68" s="401"/>
      <c r="B68" s="401"/>
      <c r="C68" s="403"/>
      <c r="D68" s="474"/>
      <c r="E68" s="475"/>
      <c r="F68" s="403"/>
      <c r="G68" s="252"/>
      <c r="H68" s="472"/>
      <c r="I68" s="484"/>
      <c r="J68" s="484"/>
    </row>
    <row r="69" spans="1:10" ht="30" customHeight="1">
      <c r="A69" s="401"/>
      <c r="B69" s="483"/>
      <c r="C69" s="403"/>
      <c r="D69" s="474"/>
      <c r="E69" s="475"/>
      <c r="F69" s="403"/>
      <c r="G69" s="252"/>
      <c r="H69" s="476"/>
      <c r="I69" s="485"/>
      <c r="J69" s="485"/>
    </row>
    <row r="70" spans="1:10" ht="30" customHeight="1">
      <c r="A70" s="401"/>
      <c r="B70" s="483"/>
      <c r="C70" s="403"/>
      <c r="D70" s="474"/>
      <c r="E70" s="475"/>
      <c r="F70" s="403"/>
      <c r="G70" s="252"/>
      <c r="H70" s="472"/>
      <c r="I70" s="484"/>
      <c r="J70" s="484"/>
    </row>
    <row r="71" spans="1:10" ht="30" customHeight="1">
      <c r="A71" s="482"/>
      <c r="B71" s="401"/>
      <c r="C71" s="483"/>
      <c r="D71" s="483"/>
      <c r="E71" s="483"/>
      <c r="F71" s="483"/>
      <c r="G71" s="483"/>
      <c r="H71" s="483"/>
      <c r="I71" s="482"/>
      <c r="J71" s="482"/>
    </row>
    <row r="72" spans="1:10" ht="30" customHeight="1">
      <c r="A72" s="401"/>
      <c r="B72" s="401"/>
      <c r="C72" s="403"/>
      <c r="D72" s="474"/>
      <c r="E72" s="475"/>
      <c r="F72" s="403"/>
      <c r="G72" s="252"/>
      <c r="H72" s="472"/>
      <c r="I72" s="484"/>
      <c r="J72" s="484"/>
    </row>
    <row r="73" spans="1:10" ht="30" customHeight="1">
      <c r="A73" s="401"/>
      <c r="B73" s="483"/>
      <c r="C73" s="403"/>
      <c r="D73" s="474"/>
      <c r="E73" s="475"/>
      <c r="F73" s="403"/>
      <c r="G73" s="252"/>
      <c r="H73" s="476"/>
      <c r="I73" s="485"/>
      <c r="J73" s="485"/>
    </row>
    <row r="74" spans="1:10" ht="30" customHeight="1">
      <c r="A74" s="401"/>
      <c r="B74" s="483"/>
      <c r="C74" s="403"/>
      <c r="D74" s="474"/>
      <c r="E74" s="475"/>
      <c r="F74" s="403"/>
      <c r="G74" s="252"/>
      <c r="H74" s="472"/>
      <c r="I74" s="484"/>
      <c r="J74" s="484"/>
    </row>
  </sheetData>
  <sheetProtection/>
  <mergeCells count="111">
    <mergeCell ref="E32:E34"/>
    <mergeCell ref="D32:D34"/>
    <mergeCell ref="C19:C34"/>
    <mergeCell ref="B19:B34"/>
    <mergeCell ref="A19:A34"/>
    <mergeCell ref="F19:F28"/>
    <mergeCell ref="E19:E28"/>
    <mergeCell ref="D19:D28"/>
    <mergeCell ref="F29:F31"/>
    <mergeCell ref="E29:E31"/>
    <mergeCell ref="D29:D31"/>
    <mergeCell ref="F32:F34"/>
    <mergeCell ref="F72:F74"/>
    <mergeCell ref="B71:H71"/>
    <mergeCell ref="A53:J53"/>
    <mergeCell ref="A68:A70"/>
    <mergeCell ref="B68:B70"/>
    <mergeCell ref="C68:C70"/>
    <mergeCell ref="D68:D70"/>
    <mergeCell ref="E68:E70"/>
    <mergeCell ref="F68:F70"/>
    <mergeCell ref="B67:H67"/>
    <mergeCell ref="A63:A66"/>
    <mergeCell ref="A72:A74"/>
    <mergeCell ref="B72:B74"/>
    <mergeCell ref="C72:C74"/>
    <mergeCell ref="D72:D74"/>
    <mergeCell ref="E72:E74"/>
    <mergeCell ref="D59:D62"/>
    <mergeCell ref="E59:E62"/>
    <mergeCell ref="F59:F62"/>
    <mergeCell ref="B59:B62"/>
    <mergeCell ref="A59:A62"/>
    <mergeCell ref="C63:C66"/>
    <mergeCell ref="D63:D66"/>
    <mergeCell ref="E63:E66"/>
    <mergeCell ref="F63:F66"/>
    <mergeCell ref="B63:B66"/>
    <mergeCell ref="F48:F50"/>
    <mergeCell ref="F43:F44"/>
    <mergeCell ref="C55:C58"/>
    <mergeCell ref="D55:D58"/>
    <mergeCell ref="E55:E58"/>
    <mergeCell ref="F55:F58"/>
    <mergeCell ref="B55:B58"/>
    <mergeCell ref="A55:A58"/>
    <mergeCell ref="C59:C62"/>
    <mergeCell ref="F45:F47"/>
    <mergeCell ref="A48:A50"/>
    <mergeCell ref="B48:B50"/>
    <mergeCell ref="C48:C50"/>
    <mergeCell ref="D48:D50"/>
    <mergeCell ref="C39:C40"/>
    <mergeCell ref="D39:D40"/>
    <mergeCell ref="E45:E47"/>
    <mergeCell ref="E48:E50"/>
    <mergeCell ref="C43:C44"/>
    <mergeCell ref="D43:D44"/>
    <mergeCell ref="E43:E44"/>
    <mergeCell ref="E39:E40"/>
    <mergeCell ref="E37:E38"/>
    <mergeCell ref="A37:A38"/>
    <mergeCell ref="F39:F40"/>
    <mergeCell ref="A45:A47"/>
    <mergeCell ref="B45:B47"/>
    <mergeCell ref="C45:C47"/>
    <mergeCell ref="D45:D47"/>
    <mergeCell ref="A39:A40"/>
    <mergeCell ref="B39:B40"/>
    <mergeCell ref="A42:J42"/>
    <mergeCell ref="A43:A44"/>
    <mergeCell ref="B43:B44"/>
    <mergeCell ref="A14:A15"/>
    <mergeCell ref="D37:D38"/>
    <mergeCell ref="B14:B15"/>
    <mergeCell ref="C14:C15"/>
    <mergeCell ref="C16:C18"/>
    <mergeCell ref="B37:B38"/>
    <mergeCell ref="B16:B18"/>
    <mergeCell ref="A36:J36"/>
    <mergeCell ref="C37:C38"/>
    <mergeCell ref="F37:F38"/>
    <mergeCell ref="D5:G5"/>
    <mergeCell ref="H5:J5"/>
    <mergeCell ref="B4:I4"/>
    <mergeCell ref="A9:A10"/>
    <mergeCell ref="E16:E18"/>
    <mergeCell ref="F16:F18"/>
    <mergeCell ref="D11:D13"/>
    <mergeCell ref="E11:E13"/>
    <mergeCell ref="E1:I1"/>
    <mergeCell ref="E14:E15"/>
    <mergeCell ref="D14:D15"/>
    <mergeCell ref="A8:J8"/>
    <mergeCell ref="E2:J2"/>
    <mergeCell ref="E3:J3"/>
    <mergeCell ref="B11:B13"/>
    <mergeCell ref="A5:A6"/>
    <mergeCell ref="F14:F15"/>
    <mergeCell ref="D9:D10"/>
    <mergeCell ref="E9:E10"/>
    <mergeCell ref="F9:F10"/>
    <mergeCell ref="F11:F13"/>
    <mergeCell ref="C11:C13"/>
    <mergeCell ref="D16:D18"/>
    <mergeCell ref="B9:B10"/>
    <mergeCell ref="C9:C10"/>
    <mergeCell ref="A16:A18"/>
    <mergeCell ref="A11:A13"/>
    <mergeCell ref="B5:B6"/>
    <mergeCell ref="C5:C6"/>
  </mergeCells>
  <printOptions horizontalCentered="1"/>
  <pageMargins left="0.7086614173228347" right="0.5118110236220472" top="0.5511811023622047" bottom="0.5511811023622047" header="0.31496062992125984" footer="0.31496062992125984"/>
  <pageSetup fitToHeight="2" fitToWidth="1" horizontalDpi="600" verticalDpi="600" orientation="landscape" paperSize="9" scale="88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E67"/>
  <sheetViews>
    <sheetView zoomScalePageLayoutView="0" workbookViewId="0" topLeftCell="A31">
      <selection activeCell="D28" sqref="D28"/>
    </sheetView>
  </sheetViews>
  <sheetFormatPr defaultColWidth="9.140625" defaultRowHeight="15"/>
  <cols>
    <col min="2" max="2" width="25.57421875" style="0" customWidth="1"/>
    <col min="3" max="3" width="14.8515625" style="0" customWidth="1"/>
    <col min="4" max="4" width="19.7109375" style="0" customWidth="1"/>
  </cols>
  <sheetData>
    <row r="1" s="182" customFormat="1" ht="12.75"/>
    <row r="2" s="182" customFormat="1" ht="12.75">
      <c r="B2" s="183" t="s">
        <v>148</v>
      </c>
    </row>
    <row r="3" spans="2:5" s="182" customFormat="1" ht="12.75">
      <c r="B3" s="184" t="s">
        <v>140</v>
      </c>
      <c r="C3" s="185">
        <v>342</v>
      </c>
      <c r="D3" s="185">
        <v>12000</v>
      </c>
      <c r="E3" s="185"/>
    </row>
    <row r="4" spans="2:5" s="182" customFormat="1" ht="12.75">
      <c r="B4" s="185"/>
      <c r="C4" s="185">
        <v>343</v>
      </c>
      <c r="D4" s="185">
        <v>9600</v>
      </c>
      <c r="E4" s="185"/>
    </row>
    <row r="5" spans="2:5" s="182" customFormat="1" ht="12.75">
      <c r="B5" s="186"/>
      <c r="C5" s="185">
        <v>346</v>
      </c>
      <c r="D5" s="185">
        <v>28660</v>
      </c>
      <c r="E5" s="185"/>
    </row>
    <row r="6" spans="2:5" s="182" customFormat="1" ht="12.75">
      <c r="B6" s="186"/>
      <c r="C6" s="185">
        <v>349</v>
      </c>
      <c r="D6" s="185">
        <v>40100</v>
      </c>
      <c r="E6" s="185"/>
    </row>
    <row r="7" spans="2:5" s="182" customFormat="1" ht="12.75">
      <c r="B7" s="186"/>
      <c r="C7" s="185">
        <v>226</v>
      </c>
      <c r="D7" s="185">
        <v>123950</v>
      </c>
      <c r="E7" s="185"/>
    </row>
    <row r="8" spans="2:5" s="182" customFormat="1" ht="12.75">
      <c r="B8" s="186"/>
      <c r="C8" s="187" t="s">
        <v>141</v>
      </c>
      <c r="D8" s="187">
        <f>SUM(D3:D7)</f>
        <v>214310</v>
      </c>
      <c r="E8" s="185"/>
    </row>
    <row r="9" spans="2:5" s="182" customFormat="1" ht="12.75">
      <c r="B9" s="186"/>
      <c r="C9" s="185"/>
      <c r="D9" s="185"/>
      <c r="E9" s="185"/>
    </row>
    <row r="10" spans="2:5" s="182" customFormat="1" ht="12.75">
      <c r="B10" s="184" t="s">
        <v>142</v>
      </c>
      <c r="C10" s="185">
        <v>226</v>
      </c>
      <c r="D10" s="185">
        <v>43300</v>
      </c>
      <c r="E10" s="185"/>
    </row>
    <row r="11" spans="2:5" s="182" customFormat="1" ht="12.75">
      <c r="B11" s="184"/>
      <c r="C11" s="185"/>
      <c r="D11" s="185"/>
      <c r="E11" s="185"/>
    </row>
    <row r="12" spans="2:5" s="182" customFormat="1" ht="12.75">
      <c r="B12" s="185"/>
      <c r="C12" s="185"/>
      <c r="D12" s="185"/>
      <c r="E12" s="185"/>
    </row>
    <row r="13" spans="2:5" s="182" customFormat="1" ht="12.75">
      <c r="B13" s="184" t="s">
        <v>143</v>
      </c>
      <c r="C13" s="185">
        <v>226</v>
      </c>
      <c r="D13" s="185">
        <v>24200</v>
      </c>
      <c r="E13" s="185"/>
    </row>
    <row r="14" spans="2:5" s="182" customFormat="1" ht="12.75">
      <c r="B14" s="184"/>
      <c r="C14" s="185"/>
      <c r="D14" s="185"/>
      <c r="E14" s="185"/>
    </row>
    <row r="15" spans="2:5" s="182" customFormat="1" ht="12.75">
      <c r="B15" s="185"/>
      <c r="C15" s="185"/>
      <c r="D15" s="185"/>
      <c r="E15" s="185"/>
    </row>
    <row r="16" spans="2:5" s="182" customFormat="1" ht="12.75">
      <c r="B16" s="184" t="s">
        <v>144</v>
      </c>
      <c r="C16" s="185">
        <v>226</v>
      </c>
      <c r="D16" s="185">
        <v>6000</v>
      </c>
      <c r="E16" s="185"/>
    </row>
    <row r="17" s="182" customFormat="1" ht="12.75">
      <c r="E17" s="185"/>
    </row>
    <row r="18" spans="2:5" s="182" customFormat="1" ht="12.75">
      <c r="B18" s="184" t="s">
        <v>145</v>
      </c>
      <c r="C18" s="185">
        <v>225</v>
      </c>
      <c r="D18" s="185">
        <v>4000</v>
      </c>
      <c r="E18" s="185"/>
    </row>
    <row r="19" spans="2:5" s="182" customFormat="1" ht="12.75">
      <c r="B19" s="184" t="s">
        <v>145</v>
      </c>
      <c r="C19" s="186">
        <v>310</v>
      </c>
      <c r="D19" s="186">
        <v>5000</v>
      </c>
      <c r="E19" s="185"/>
    </row>
    <row r="20" spans="2:5" s="182" customFormat="1" ht="12.75">
      <c r="B20" s="184" t="s">
        <v>146</v>
      </c>
      <c r="C20" s="185">
        <v>346</v>
      </c>
      <c r="D20" s="185">
        <v>1200</v>
      </c>
      <c r="E20" s="185"/>
    </row>
    <row r="21" spans="2:5" s="182" customFormat="1" ht="12.75">
      <c r="B21" s="184"/>
      <c r="C21" s="185"/>
      <c r="D21" s="185"/>
      <c r="E21" s="185"/>
    </row>
    <row r="22" spans="2:5" s="182" customFormat="1" ht="12.75">
      <c r="B22" s="184"/>
      <c r="C22" s="187" t="s">
        <v>141</v>
      </c>
      <c r="D22" s="187">
        <f>SUM(D18:D20)</f>
        <v>10200</v>
      </c>
      <c r="E22" s="185"/>
    </row>
    <row r="23" spans="2:5" s="182" customFormat="1" ht="12.75">
      <c r="B23" s="184"/>
      <c r="C23" s="185"/>
      <c r="D23" s="185"/>
      <c r="E23" s="185"/>
    </row>
    <row r="24" spans="2:5" s="182" customFormat="1" ht="12.75">
      <c r="B24" s="184" t="s">
        <v>160</v>
      </c>
      <c r="C24" s="185">
        <v>211</v>
      </c>
      <c r="D24" s="185"/>
      <c r="E24" s="185"/>
    </row>
    <row r="25" spans="2:5" s="182" customFormat="1" ht="12.75">
      <c r="B25" s="184"/>
      <c r="C25" s="185">
        <v>212</v>
      </c>
      <c r="D25" s="185"/>
      <c r="E25" s="185"/>
    </row>
    <row r="26" spans="2:5" s="182" customFormat="1" ht="12.75">
      <c r="B26" s="184"/>
      <c r="C26" s="185">
        <v>213</v>
      </c>
      <c r="D26" s="185"/>
      <c r="E26" s="185"/>
    </row>
    <row r="27" spans="2:5" s="182" customFormat="1" ht="12.75">
      <c r="B27" s="184"/>
      <c r="C27" s="185"/>
      <c r="D27" s="185"/>
      <c r="E27" s="185"/>
    </row>
    <row r="28" spans="2:5" s="182" customFormat="1" ht="12.75">
      <c r="B28" s="184"/>
      <c r="C28" s="185"/>
      <c r="D28" s="185"/>
      <c r="E28" s="185"/>
    </row>
    <row r="29" spans="2:5" s="182" customFormat="1" ht="12.75">
      <c r="B29" s="184"/>
      <c r="C29" s="185"/>
      <c r="D29" s="185"/>
      <c r="E29" s="185"/>
    </row>
    <row r="30" spans="2:5" s="182" customFormat="1" ht="12.75">
      <c r="B30" s="184"/>
      <c r="C30" s="185"/>
      <c r="D30" s="185"/>
      <c r="E30" s="185"/>
    </row>
    <row r="31" spans="2:5" s="182" customFormat="1" ht="12.75">
      <c r="B31" s="184"/>
      <c r="C31" s="185"/>
      <c r="D31" s="185"/>
      <c r="E31" s="185"/>
    </row>
    <row r="32" spans="2:5" s="182" customFormat="1" ht="12.75">
      <c r="B32" s="184"/>
      <c r="C32" s="185"/>
      <c r="D32" s="185"/>
      <c r="E32" s="185"/>
    </row>
    <row r="33" spans="2:5" s="182" customFormat="1" ht="12.75">
      <c r="B33" s="184"/>
      <c r="C33" s="185"/>
      <c r="D33" s="185"/>
      <c r="E33" s="185"/>
    </row>
    <row r="34" spans="2:5" s="182" customFormat="1" ht="12.75">
      <c r="B34" s="184"/>
      <c r="C34" s="185"/>
      <c r="D34" s="185"/>
      <c r="E34" s="185"/>
    </row>
    <row r="35" spans="2:5" s="182" customFormat="1" ht="12.75">
      <c r="B35" s="184"/>
      <c r="C35" s="185"/>
      <c r="D35" s="185"/>
      <c r="E35" s="185"/>
    </row>
    <row r="36" spans="2:5" s="182" customFormat="1" ht="12.75">
      <c r="B36" s="184"/>
      <c r="C36" s="185"/>
      <c r="D36" s="185"/>
      <c r="E36" s="185"/>
    </row>
    <row r="37" spans="2:5" s="182" customFormat="1" ht="12.75">
      <c r="B37" s="185"/>
      <c r="E37" s="185"/>
    </row>
    <row r="38" spans="2:5" s="182" customFormat="1" ht="12.75">
      <c r="B38" s="185"/>
      <c r="C38" s="187" t="s">
        <v>147</v>
      </c>
      <c r="D38" s="188">
        <f>D8+D10+D13+D16+D22</f>
        <v>298010</v>
      </c>
      <c r="E38" s="185"/>
    </row>
    <row r="39" spans="2:3" s="182" customFormat="1" ht="12.75">
      <c r="B39" s="183" t="s">
        <v>151</v>
      </c>
      <c r="C39" s="183" t="s">
        <v>158</v>
      </c>
    </row>
    <row r="40" spans="2:5" s="182" customFormat="1" ht="12.75">
      <c r="B40" s="184" t="s">
        <v>149</v>
      </c>
      <c r="C40" s="189">
        <v>346</v>
      </c>
      <c r="D40" s="189">
        <v>2500</v>
      </c>
      <c r="E40" s="189"/>
    </row>
    <row r="41" spans="2:5" s="182" customFormat="1" ht="12.75">
      <c r="B41" s="186"/>
      <c r="C41" s="186">
        <v>349</v>
      </c>
      <c r="D41" s="186">
        <v>4820</v>
      </c>
      <c r="E41" s="186"/>
    </row>
    <row r="42" spans="2:5" s="182" customFormat="1" ht="12.75">
      <c r="B42" s="186"/>
      <c r="C42" s="186">
        <v>343</v>
      </c>
      <c r="D42" s="186">
        <v>1800</v>
      </c>
      <c r="E42" s="186"/>
    </row>
    <row r="43" spans="2:5" s="182" customFormat="1" ht="12.75">
      <c r="B43" s="186"/>
      <c r="C43" s="189">
        <v>346</v>
      </c>
      <c r="D43" s="189">
        <v>670</v>
      </c>
      <c r="E43" s="186"/>
    </row>
    <row r="44" spans="2:5" s="182" customFormat="1" ht="12.75">
      <c r="B44" s="186"/>
      <c r="C44" s="190" t="s">
        <v>141</v>
      </c>
      <c r="D44" s="190">
        <f>SUM(D40:D43)</f>
        <v>9790</v>
      </c>
      <c r="E44" s="186"/>
    </row>
    <row r="45" spans="2:5" s="182" customFormat="1" ht="12.75">
      <c r="B45" s="186"/>
      <c r="C45" s="186"/>
      <c r="D45" s="186"/>
      <c r="E45" s="186"/>
    </row>
    <row r="46" spans="2:5" s="182" customFormat="1" ht="12.75">
      <c r="B46" s="184" t="s">
        <v>150</v>
      </c>
      <c r="C46" s="186">
        <v>346</v>
      </c>
      <c r="D46" s="186">
        <v>1680</v>
      </c>
      <c r="E46" s="186"/>
    </row>
    <row r="47" spans="2:5" s="182" customFormat="1" ht="12.75">
      <c r="B47" s="184"/>
      <c r="C47" s="186">
        <v>349</v>
      </c>
      <c r="D47" s="186">
        <v>7500</v>
      </c>
      <c r="E47" s="186"/>
    </row>
    <row r="48" spans="2:5" s="182" customFormat="1" ht="12.75">
      <c r="B48" s="184"/>
      <c r="C48" s="190" t="s">
        <v>141</v>
      </c>
      <c r="D48" s="191">
        <f>SUM(D46:D47)</f>
        <v>9180</v>
      </c>
      <c r="E48" s="186"/>
    </row>
    <row r="49" spans="2:5" s="182" customFormat="1" ht="12.75">
      <c r="B49" s="186"/>
      <c r="C49" s="186"/>
      <c r="D49" s="186"/>
      <c r="E49" s="186"/>
    </row>
    <row r="50" spans="2:5" s="182" customFormat="1" ht="12.75">
      <c r="B50" s="186"/>
      <c r="C50" s="191"/>
      <c r="D50" s="192">
        <f>D44+D48</f>
        <v>18970</v>
      </c>
      <c r="E50" s="186"/>
    </row>
    <row r="51" s="182" customFormat="1" ht="12.75">
      <c r="B51" s="183" t="s">
        <v>157</v>
      </c>
    </row>
    <row r="52" spans="2:5" s="182" customFormat="1" ht="12.75">
      <c r="B52" s="184" t="s">
        <v>152</v>
      </c>
      <c r="C52" s="186">
        <v>343</v>
      </c>
      <c r="D52" s="186">
        <f>1200+3100</f>
        <v>4300</v>
      </c>
      <c r="E52" s="186"/>
    </row>
    <row r="53" spans="2:5" s="182" customFormat="1" ht="12.75">
      <c r="B53" s="186"/>
      <c r="C53" s="186">
        <v>349</v>
      </c>
      <c r="D53" s="186">
        <f>2060+2160+1560</f>
        <v>5780</v>
      </c>
      <c r="E53" s="186"/>
    </row>
    <row r="54" spans="2:5" s="182" customFormat="1" ht="12.75">
      <c r="B54" s="186"/>
      <c r="C54" s="186">
        <v>226</v>
      </c>
      <c r="D54" s="186">
        <v>10000</v>
      </c>
      <c r="E54" s="186"/>
    </row>
    <row r="55" spans="2:5" s="182" customFormat="1" ht="12.75">
      <c r="B55" s="186"/>
      <c r="C55" s="191" t="s">
        <v>141</v>
      </c>
      <c r="D55" s="191">
        <f>SUM(D52:D54)</f>
        <v>20080</v>
      </c>
      <c r="E55" s="186"/>
    </row>
    <row r="56" spans="2:5" s="182" customFormat="1" ht="12.75">
      <c r="B56" s="186"/>
      <c r="C56" s="186"/>
      <c r="D56" s="186"/>
      <c r="E56" s="186"/>
    </row>
    <row r="57" spans="2:5" s="182" customFormat="1" ht="12.75">
      <c r="B57" s="184" t="s">
        <v>153</v>
      </c>
      <c r="C57" s="186">
        <v>349</v>
      </c>
      <c r="D57" s="186">
        <v>760</v>
      </c>
      <c r="E57" s="186"/>
    </row>
    <row r="58" spans="2:5" s="182" customFormat="1" ht="12.75">
      <c r="B58" s="184" t="s">
        <v>154</v>
      </c>
      <c r="C58" s="186">
        <v>296</v>
      </c>
      <c r="D58" s="186">
        <v>8800</v>
      </c>
      <c r="E58" s="186"/>
    </row>
    <row r="59" spans="2:5" s="182" customFormat="1" ht="12.75">
      <c r="B59" s="184"/>
      <c r="C59" s="191" t="s">
        <v>141</v>
      </c>
      <c r="D59" s="191">
        <f>SUM(D57:D58)</f>
        <v>9560</v>
      </c>
      <c r="E59" s="186"/>
    </row>
    <row r="60" spans="2:5" s="182" customFormat="1" ht="12.75">
      <c r="B60" s="186"/>
      <c r="C60" s="186"/>
      <c r="D60" s="186"/>
      <c r="E60" s="186"/>
    </row>
    <row r="61" spans="2:5" s="182" customFormat="1" ht="12.75">
      <c r="B61" s="184" t="s">
        <v>155</v>
      </c>
      <c r="C61" s="186">
        <v>296</v>
      </c>
      <c r="D61" s="186">
        <v>4500</v>
      </c>
      <c r="E61" s="186"/>
    </row>
    <row r="62" spans="2:5" s="182" customFormat="1" ht="12.75">
      <c r="B62" s="184" t="s">
        <v>156</v>
      </c>
      <c r="C62" s="186">
        <v>349</v>
      </c>
      <c r="D62" s="186">
        <f>450+90</f>
        <v>540</v>
      </c>
      <c r="E62" s="186"/>
    </row>
    <row r="63" spans="2:5" s="182" customFormat="1" ht="12.75">
      <c r="B63" s="186"/>
      <c r="C63" s="186">
        <v>343</v>
      </c>
      <c r="D63" s="186">
        <v>600</v>
      </c>
      <c r="E63" s="186"/>
    </row>
    <row r="64" spans="2:5" s="182" customFormat="1" ht="12.75">
      <c r="B64" s="186"/>
      <c r="C64" s="186" t="s">
        <v>141</v>
      </c>
      <c r="D64" s="186">
        <f>SUM(D61:D63)</f>
        <v>5640</v>
      </c>
      <c r="E64" s="186"/>
    </row>
    <row r="65" spans="2:5" s="182" customFormat="1" ht="12.75">
      <c r="B65" s="186"/>
      <c r="C65" s="191" t="s">
        <v>147</v>
      </c>
      <c r="D65" s="192">
        <f>D55+D59+D64</f>
        <v>35280</v>
      </c>
      <c r="E65" s="186"/>
    </row>
    <row r="66" s="182" customFormat="1" ht="12.75"/>
    <row r="67" spans="2:4" s="182" customFormat="1" ht="12.75">
      <c r="B67" s="182" t="s">
        <v>159</v>
      </c>
      <c r="D67" s="193">
        <f>D38+D50+D65</f>
        <v>352260</v>
      </c>
    </row>
    <row r="68" s="182" customFormat="1" ht="12.75"/>
    <row r="69" s="182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80"/>
  <sheetViews>
    <sheetView zoomScalePageLayoutView="0" workbookViewId="0" topLeftCell="A1">
      <selection activeCell="B33" sqref="B33"/>
    </sheetView>
  </sheetViews>
  <sheetFormatPr defaultColWidth="9.140625" defaultRowHeight="15"/>
  <cols>
    <col min="2" max="2" width="23.421875" style="0" customWidth="1"/>
    <col min="3" max="3" width="15.00390625" style="0" customWidth="1"/>
    <col min="4" max="4" width="22.8515625" style="0" customWidth="1"/>
  </cols>
  <sheetData>
    <row r="3" ht="18.75">
      <c r="B3" s="178" t="s">
        <v>148</v>
      </c>
    </row>
    <row r="4" spans="2:5" ht="15">
      <c r="B4" s="171" t="s">
        <v>140</v>
      </c>
      <c r="C4" s="172">
        <v>342</v>
      </c>
      <c r="D4" s="172">
        <v>9495</v>
      </c>
      <c r="E4" s="172"/>
    </row>
    <row r="5" spans="2:5" ht="15">
      <c r="B5" s="172"/>
      <c r="C5" s="172">
        <v>343</v>
      </c>
      <c r="D5" s="172">
        <v>2500</v>
      </c>
      <c r="E5" s="172"/>
    </row>
    <row r="6" spans="2:5" ht="15">
      <c r="B6" s="173"/>
      <c r="C6" s="172">
        <v>346</v>
      </c>
      <c r="D6" s="172">
        <v>25000</v>
      </c>
      <c r="E6" s="172"/>
    </row>
    <row r="7" spans="2:5" ht="15">
      <c r="B7" s="173"/>
      <c r="C7" s="172">
        <v>349</v>
      </c>
      <c r="D7" s="172">
        <v>29855</v>
      </c>
      <c r="E7" s="172"/>
    </row>
    <row r="8" spans="2:5" ht="15">
      <c r="B8" s="173"/>
      <c r="C8" s="172">
        <v>226</v>
      </c>
      <c r="D8" s="172">
        <v>85000</v>
      </c>
      <c r="E8" s="172"/>
    </row>
    <row r="9" spans="2:5" ht="15">
      <c r="B9" s="173"/>
      <c r="C9" s="174" t="s">
        <v>141</v>
      </c>
      <c r="D9" s="179">
        <f>SUM(D4:D8)</f>
        <v>151850</v>
      </c>
      <c r="E9" s="172"/>
    </row>
    <row r="10" spans="2:5" ht="15">
      <c r="B10" s="173"/>
      <c r="C10" s="172"/>
      <c r="D10" s="172"/>
      <c r="E10" s="172"/>
    </row>
    <row r="11" spans="2:5" ht="15">
      <c r="B11" s="171" t="s">
        <v>142</v>
      </c>
      <c r="C11" s="172">
        <v>226</v>
      </c>
      <c r="D11" s="172">
        <v>35000</v>
      </c>
      <c r="E11" s="172"/>
    </row>
    <row r="12" spans="2:5" ht="15">
      <c r="B12" s="171"/>
      <c r="C12" s="172">
        <v>225</v>
      </c>
      <c r="D12" s="172">
        <v>8300</v>
      </c>
      <c r="E12" s="172"/>
    </row>
    <row r="13" spans="2:5" ht="15">
      <c r="B13" s="172"/>
      <c r="C13" s="172"/>
      <c r="D13" s="180">
        <f>SUM(D11:D12)</f>
        <v>43300</v>
      </c>
      <c r="E13" s="172"/>
    </row>
    <row r="14" spans="2:5" ht="15">
      <c r="B14" s="171" t="s">
        <v>143</v>
      </c>
      <c r="C14" s="172">
        <v>226</v>
      </c>
      <c r="D14" s="172">
        <v>24100</v>
      </c>
      <c r="E14" s="172"/>
    </row>
    <row r="15" spans="2:5" ht="15">
      <c r="B15" s="171"/>
      <c r="C15" s="172"/>
      <c r="D15" s="172"/>
      <c r="E15" s="172"/>
    </row>
    <row r="16" spans="2:5" ht="15">
      <c r="B16" s="172"/>
      <c r="C16" s="172"/>
      <c r="D16" s="172"/>
      <c r="E16" s="172"/>
    </row>
    <row r="17" spans="2:5" ht="15">
      <c r="B17" s="171" t="s">
        <v>144</v>
      </c>
      <c r="C17" s="172">
        <v>226</v>
      </c>
      <c r="D17" s="172">
        <v>0</v>
      </c>
      <c r="E17" s="172"/>
    </row>
    <row r="18" ht="15">
      <c r="E18" s="172"/>
    </row>
    <row r="19" spans="2:5" ht="15">
      <c r="B19" s="171" t="s">
        <v>146</v>
      </c>
      <c r="C19" s="172">
        <v>225</v>
      </c>
      <c r="D19" s="172">
        <v>2800</v>
      </c>
      <c r="E19" s="172"/>
    </row>
    <row r="20" spans="2:5" ht="15">
      <c r="B20" s="171" t="s">
        <v>145</v>
      </c>
      <c r="C20" s="173">
        <v>310</v>
      </c>
      <c r="D20" s="173">
        <v>11600</v>
      </c>
      <c r="E20" s="172"/>
    </row>
    <row r="21" spans="2:5" ht="15">
      <c r="B21" s="171" t="s">
        <v>145</v>
      </c>
      <c r="C21" s="172">
        <v>346</v>
      </c>
      <c r="D21" s="172">
        <v>5400</v>
      </c>
      <c r="E21" s="172"/>
    </row>
    <row r="22" spans="2:5" ht="15">
      <c r="B22" s="172"/>
      <c r="C22" s="174" t="s">
        <v>141</v>
      </c>
      <c r="D22" s="174">
        <f>SUM(D19:D21)</f>
        <v>19800</v>
      </c>
      <c r="E22" s="172"/>
    </row>
    <row r="23" spans="2:5" ht="15">
      <c r="B23" s="172"/>
      <c r="C23" s="174" t="s">
        <v>147</v>
      </c>
      <c r="D23" s="180">
        <f>D9+D13+D14+D22</f>
        <v>239050</v>
      </c>
      <c r="E23" s="172"/>
    </row>
    <row r="27" spans="2:3" ht="18.75">
      <c r="B27" s="178" t="s">
        <v>151</v>
      </c>
      <c r="C27" s="178" t="s">
        <v>158</v>
      </c>
    </row>
    <row r="28" spans="2:5" ht="15.75">
      <c r="B28" s="171" t="s">
        <v>149</v>
      </c>
      <c r="C28" s="175">
        <v>346</v>
      </c>
      <c r="D28" s="175">
        <v>2800</v>
      </c>
      <c r="E28" s="175"/>
    </row>
    <row r="29" spans="2:5" ht="15">
      <c r="B29" s="173"/>
      <c r="C29" s="173">
        <v>349</v>
      </c>
      <c r="D29" s="173">
        <v>8900</v>
      </c>
      <c r="E29" s="173"/>
    </row>
    <row r="30" spans="2:5" ht="15">
      <c r="B30" s="173"/>
      <c r="C30" s="173">
        <v>343</v>
      </c>
      <c r="D30" s="173"/>
      <c r="E30" s="173"/>
    </row>
    <row r="31" spans="2:5" ht="15.75">
      <c r="B31" s="173"/>
      <c r="C31" s="175">
        <v>346</v>
      </c>
      <c r="D31" s="175"/>
      <c r="E31" s="173"/>
    </row>
    <row r="32" spans="2:5" ht="15.75">
      <c r="B32" s="173"/>
      <c r="C32" s="176" t="s">
        <v>141</v>
      </c>
      <c r="D32" s="176">
        <f>SUM(D28:D31)</f>
        <v>11700</v>
      </c>
      <c r="E32" s="173"/>
    </row>
    <row r="33" spans="2:5" ht="15">
      <c r="B33" s="173"/>
      <c r="C33" s="173"/>
      <c r="D33" s="173"/>
      <c r="E33" s="173"/>
    </row>
    <row r="34" spans="2:5" ht="15">
      <c r="B34" s="171" t="s">
        <v>150</v>
      </c>
      <c r="C34" s="173">
        <v>346</v>
      </c>
      <c r="D34" s="173"/>
      <c r="E34" s="173"/>
    </row>
    <row r="35" spans="2:5" ht="15">
      <c r="B35" s="171"/>
      <c r="C35" s="173">
        <v>349</v>
      </c>
      <c r="D35" s="173"/>
      <c r="E35" s="173"/>
    </row>
    <row r="36" spans="2:5" ht="15.75">
      <c r="B36" s="171"/>
      <c r="C36" s="176" t="s">
        <v>141</v>
      </c>
      <c r="D36" s="177">
        <f>SUM(D34:D35)</f>
        <v>0</v>
      </c>
      <c r="E36" s="173"/>
    </row>
    <row r="37" spans="2:5" ht="15">
      <c r="B37" s="173"/>
      <c r="C37" s="173"/>
      <c r="D37" s="173"/>
      <c r="E37" s="173"/>
    </row>
    <row r="38" spans="2:5" ht="15">
      <c r="B38" s="173"/>
      <c r="C38" s="177"/>
      <c r="D38" s="179">
        <f>D32+D36</f>
        <v>11700</v>
      </c>
      <c r="E38" s="173"/>
    </row>
    <row r="41" ht="18.75">
      <c r="B41" s="178" t="s">
        <v>157</v>
      </c>
    </row>
    <row r="42" spans="2:5" ht="15">
      <c r="B42" s="171" t="s">
        <v>152</v>
      </c>
      <c r="C42" s="173">
        <v>346</v>
      </c>
      <c r="D42" s="173">
        <v>0</v>
      </c>
      <c r="E42" s="173"/>
    </row>
    <row r="43" spans="2:5" ht="15">
      <c r="B43" s="173"/>
      <c r="C43" s="173">
        <v>349</v>
      </c>
      <c r="D43" s="173">
        <v>2000</v>
      </c>
      <c r="E43" s="173"/>
    </row>
    <row r="44" spans="2:5" ht="15">
      <c r="B44" s="173"/>
      <c r="C44" s="173">
        <v>226</v>
      </c>
      <c r="D44" s="173"/>
      <c r="E44" s="173"/>
    </row>
    <row r="45" spans="2:5" ht="15">
      <c r="B45" s="173"/>
      <c r="C45" s="177" t="s">
        <v>141</v>
      </c>
      <c r="D45" s="177">
        <f>SUM(D42:D44)</f>
        <v>2000</v>
      </c>
      <c r="E45" s="173"/>
    </row>
    <row r="46" spans="2:5" ht="15">
      <c r="B46" s="173"/>
      <c r="C46" s="173"/>
      <c r="D46" s="173"/>
      <c r="E46" s="173"/>
    </row>
    <row r="47" spans="2:5" ht="15">
      <c r="B47" s="171" t="s">
        <v>153</v>
      </c>
      <c r="C47" s="173">
        <v>349</v>
      </c>
      <c r="D47" s="173">
        <v>760</v>
      </c>
      <c r="E47" s="173"/>
    </row>
    <row r="48" spans="2:5" ht="15">
      <c r="B48" s="171" t="s">
        <v>154</v>
      </c>
      <c r="C48" s="173">
        <v>296</v>
      </c>
      <c r="D48" s="173">
        <v>8800</v>
      </c>
      <c r="E48" s="173"/>
    </row>
    <row r="49" spans="2:5" ht="15">
      <c r="B49" s="171"/>
      <c r="C49" s="177" t="s">
        <v>141</v>
      </c>
      <c r="D49" s="177">
        <f>SUM(D47:D48)</f>
        <v>9560</v>
      </c>
      <c r="E49" s="173"/>
    </row>
    <row r="50" spans="2:5" ht="15">
      <c r="B50" s="173"/>
      <c r="C50" s="173"/>
      <c r="D50" s="173"/>
      <c r="E50" s="173"/>
    </row>
    <row r="51" spans="2:5" ht="15">
      <c r="B51" s="171" t="s">
        <v>155</v>
      </c>
      <c r="C51" s="173">
        <v>296</v>
      </c>
      <c r="D51" s="173">
        <v>4500</v>
      </c>
      <c r="E51" s="173"/>
    </row>
    <row r="52" spans="2:5" ht="15">
      <c r="B52" s="171" t="s">
        <v>156</v>
      </c>
      <c r="C52" s="173">
        <v>349</v>
      </c>
      <c r="D52" s="173">
        <f>360+480</f>
        <v>840</v>
      </c>
      <c r="E52" s="173"/>
    </row>
    <row r="53" spans="2:5" ht="15">
      <c r="B53" s="173"/>
      <c r="C53" s="173">
        <v>343</v>
      </c>
      <c r="D53" s="173"/>
      <c r="E53" s="173"/>
    </row>
    <row r="54" spans="2:5" ht="15">
      <c r="B54" s="173"/>
      <c r="C54" s="173" t="s">
        <v>141</v>
      </c>
      <c r="D54" s="173">
        <f>SUM(D51:D53)</f>
        <v>5340</v>
      </c>
      <c r="E54" s="173"/>
    </row>
    <row r="55" spans="2:5" ht="15">
      <c r="B55" s="173"/>
      <c r="C55" s="177" t="s">
        <v>147</v>
      </c>
      <c r="D55" s="179">
        <f>D45+D49+D54</f>
        <v>16900</v>
      </c>
      <c r="E55" s="173"/>
    </row>
    <row r="57" spans="2:4" ht="18.75">
      <c r="B57" t="s">
        <v>159</v>
      </c>
      <c r="D57" s="181">
        <f>D23+D38+D55</f>
        <v>267650</v>
      </c>
    </row>
    <row r="58" ht="18.75">
      <c r="D58" s="181"/>
    </row>
    <row r="59" ht="15">
      <c r="D59" t="s">
        <v>163</v>
      </c>
    </row>
    <row r="60" spans="3:4" ht="15">
      <c r="C60" s="194" t="s">
        <v>162</v>
      </c>
      <c r="D60" s="194" t="s">
        <v>161</v>
      </c>
    </row>
    <row r="61" spans="2:5" ht="15">
      <c r="B61" s="171" t="s">
        <v>140</v>
      </c>
      <c r="C61">
        <v>151850</v>
      </c>
      <c r="D61">
        <v>240040</v>
      </c>
      <c r="E61">
        <f>C61-D61</f>
        <v>-88190</v>
      </c>
    </row>
    <row r="62" spans="2:5" ht="15">
      <c r="B62" s="171" t="s">
        <v>142</v>
      </c>
      <c r="C62">
        <v>43300</v>
      </c>
      <c r="D62">
        <v>48500</v>
      </c>
      <c r="E62">
        <f aca="true" t="shared" si="0" ref="E62:E78">C62-D62</f>
        <v>-5200</v>
      </c>
    </row>
    <row r="63" spans="2:5" ht="15">
      <c r="B63" s="171" t="s">
        <v>143</v>
      </c>
      <c r="C63">
        <v>24100</v>
      </c>
      <c r="D63">
        <v>24100</v>
      </c>
      <c r="E63">
        <f t="shared" si="0"/>
        <v>0</v>
      </c>
    </row>
    <row r="64" spans="2:5" ht="15">
      <c r="B64" s="171" t="s">
        <v>144</v>
      </c>
      <c r="C64">
        <v>0</v>
      </c>
      <c r="D64">
        <v>12200</v>
      </c>
      <c r="E64">
        <f t="shared" si="0"/>
        <v>-12200</v>
      </c>
    </row>
    <row r="65" spans="2:5" ht="15">
      <c r="B65" s="171" t="s">
        <v>146</v>
      </c>
      <c r="C65">
        <v>2800</v>
      </c>
      <c r="D65">
        <v>2800</v>
      </c>
      <c r="E65">
        <f t="shared" si="0"/>
        <v>0</v>
      </c>
    </row>
    <row r="66" spans="2:5" ht="15">
      <c r="B66" s="171" t="s">
        <v>145</v>
      </c>
      <c r="C66">
        <v>17000</v>
      </c>
      <c r="D66">
        <v>24000</v>
      </c>
      <c r="E66">
        <f t="shared" si="0"/>
        <v>-7000</v>
      </c>
    </row>
    <row r="67" spans="3:5" ht="15">
      <c r="C67">
        <f>SUM(C61:C66)</f>
        <v>239050</v>
      </c>
      <c r="D67">
        <v>351640</v>
      </c>
      <c r="E67">
        <f t="shared" si="0"/>
        <v>-112590</v>
      </c>
    </row>
    <row r="68" ht="15">
      <c r="E68">
        <f t="shared" si="0"/>
        <v>0</v>
      </c>
    </row>
    <row r="69" spans="2:5" ht="15">
      <c r="B69" s="171" t="s">
        <v>149</v>
      </c>
      <c r="C69">
        <v>11700</v>
      </c>
      <c r="D69">
        <v>10190</v>
      </c>
      <c r="E69">
        <f t="shared" si="0"/>
        <v>1510</v>
      </c>
    </row>
    <row r="70" spans="2:5" ht="15">
      <c r="B70" s="171" t="s">
        <v>150</v>
      </c>
      <c r="C70">
        <v>0</v>
      </c>
      <c r="D70">
        <v>9100</v>
      </c>
      <c r="E70">
        <f t="shared" si="0"/>
        <v>-9100</v>
      </c>
    </row>
    <row r="71" spans="3:5" ht="15">
      <c r="C71">
        <f>SUM(C69:C70)</f>
        <v>11700</v>
      </c>
      <c r="D71">
        <f>SUM(D69:D70)</f>
        <v>19290</v>
      </c>
      <c r="E71">
        <f t="shared" si="0"/>
        <v>-7590</v>
      </c>
    </row>
    <row r="72" ht="15">
      <c r="E72">
        <f t="shared" si="0"/>
        <v>0</v>
      </c>
    </row>
    <row r="73" spans="2:5" ht="15">
      <c r="B73" s="171" t="s">
        <v>152</v>
      </c>
      <c r="C73">
        <v>2000</v>
      </c>
      <c r="D73">
        <v>23040</v>
      </c>
      <c r="E73">
        <f t="shared" si="0"/>
        <v>-21040</v>
      </c>
    </row>
    <row r="74" spans="2:5" ht="15">
      <c r="B74" s="171" t="s">
        <v>153</v>
      </c>
      <c r="C74">
        <v>760</v>
      </c>
      <c r="D74">
        <v>760</v>
      </c>
      <c r="E74">
        <f t="shared" si="0"/>
        <v>0</v>
      </c>
    </row>
    <row r="75" spans="2:5" ht="15">
      <c r="B75" s="171" t="s">
        <v>154</v>
      </c>
      <c r="C75">
        <v>8800</v>
      </c>
      <c r="D75">
        <v>8800</v>
      </c>
      <c r="E75">
        <f t="shared" si="0"/>
        <v>0</v>
      </c>
    </row>
    <row r="76" spans="2:5" ht="15">
      <c r="B76" s="171" t="s">
        <v>155</v>
      </c>
      <c r="C76">
        <v>4500</v>
      </c>
      <c r="D76">
        <v>4500</v>
      </c>
      <c r="E76">
        <f t="shared" si="0"/>
        <v>0</v>
      </c>
    </row>
    <row r="77" spans="2:5" ht="15">
      <c r="B77" s="171" t="s">
        <v>156</v>
      </c>
      <c r="C77">
        <v>840</v>
      </c>
      <c r="D77">
        <v>2040</v>
      </c>
      <c r="E77">
        <f t="shared" si="0"/>
        <v>-1200</v>
      </c>
    </row>
    <row r="78" spans="3:5" ht="15">
      <c r="C78">
        <f>SUM(C73:C77)</f>
        <v>16900</v>
      </c>
      <c r="D78">
        <f>SUM(D73:D77)</f>
        <v>39140</v>
      </c>
      <c r="E78">
        <f t="shared" si="0"/>
        <v>-22240</v>
      </c>
    </row>
    <row r="80" spans="3:4" ht="15">
      <c r="C80" s="195">
        <f>C67+C71+C78</f>
        <v>267650</v>
      </c>
      <c r="D80" s="195">
        <f>D67+D71+D78</f>
        <v>410070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5" sqref="A5:J27"/>
    </sheetView>
  </sheetViews>
  <sheetFormatPr defaultColWidth="9.140625" defaultRowHeight="15"/>
  <cols>
    <col min="1" max="1" width="22.8515625" style="196" customWidth="1"/>
    <col min="2" max="2" width="36.140625" style="196" customWidth="1"/>
    <col min="3" max="3" width="25.8515625" style="196" customWidth="1"/>
    <col min="4" max="4" width="9.28125" style="196" customWidth="1"/>
    <col min="5" max="5" width="9.00390625" style="197" customWidth="1"/>
    <col min="6" max="6" width="15.140625" style="196" customWidth="1"/>
    <col min="7" max="7" width="9.28125" style="197" bestFit="1" customWidth="1"/>
    <col min="8" max="8" width="9.140625" style="196" customWidth="1"/>
    <col min="9" max="9" width="10.140625" style="196" bestFit="1" customWidth="1"/>
    <col min="10" max="10" width="11.140625" style="196" customWidth="1"/>
    <col min="11" max="14" width="9.140625" style="197" customWidth="1"/>
    <col min="15" max="15" width="16.00390625" style="197" customWidth="1"/>
    <col min="16" max="16384" width="9.140625" style="197" customWidth="1"/>
  </cols>
  <sheetData>
    <row r="1" spans="5:10" ht="15">
      <c r="E1" s="404" t="s">
        <v>24</v>
      </c>
      <c r="F1" s="404"/>
      <c r="G1" s="404"/>
      <c r="H1" s="404"/>
      <c r="I1" s="404"/>
      <c r="J1" s="404"/>
    </row>
    <row r="2" spans="5:10" ht="15">
      <c r="E2" s="404" t="s">
        <v>72</v>
      </c>
      <c r="F2" s="404"/>
      <c r="G2" s="404"/>
      <c r="H2" s="404"/>
      <c r="I2" s="404"/>
      <c r="J2" s="404"/>
    </row>
    <row r="3" spans="2:10" ht="15">
      <c r="B3" s="405" t="s">
        <v>78</v>
      </c>
      <c r="C3" s="405"/>
      <c r="D3" s="405"/>
      <c r="E3" s="405"/>
      <c r="F3" s="405"/>
      <c r="G3" s="405"/>
      <c r="H3" s="405"/>
      <c r="I3" s="405"/>
      <c r="J3" s="198"/>
    </row>
    <row r="4" ht="15.75" thickBot="1"/>
    <row r="5" spans="1:10" ht="15.75" thickBot="1">
      <c r="A5" s="406" t="s">
        <v>25</v>
      </c>
      <c r="B5" s="406" t="s">
        <v>39</v>
      </c>
      <c r="C5" s="406" t="s">
        <v>164</v>
      </c>
      <c r="D5" s="409" t="s">
        <v>26</v>
      </c>
      <c r="E5" s="410"/>
      <c r="F5" s="410"/>
      <c r="G5" s="411"/>
      <c r="H5" s="412" t="s">
        <v>27</v>
      </c>
      <c r="I5" s="413"/>
      <c r="J5" s="414"/>
    </row>
    <row r="6" spans="1:10" ht="15.75" thickBot="1">
      <c r="A6" s="407"/>
      <c r="B6" s="408"/>
      <c r="C6" s="408"/>
      <c r="D6" s="199" t="s">
        <v>28</v>
      </c>
      <c r="E6" s="199" t="s">
        <v>36</v>
      </c>
      <c r="F6" s="199" t="s">
        <v>29</v>
      </c>
      <c r="G6" s="199" t="s">
        <v>30</v>
      </c>
      <c r="H6" s="199">
        <v>2021</v>
      </c>
      <c r="I6" s="199">
        <v>2022</v>
      </c>
      <c r="J6" s="199">
        <v>2023</v>
      </c>
    </row>
    <row r="7" spans="1:10" ht="15.75" thickBot="1">
      <c r="A7" s="200">
        <v>1</v>
      </c>
      <c r="B7" s="201">
        <v>2</v>
      </c>
      <c r="C7" s="202">
        <v>3</v>
      </c>
      <c r="D7" s="203">
        <v>4</v>
      </c>
      <c r="E7" s="203">
        <v>5</v>
      </c>
      <c r="F7" s="203">
        <v>6</v>
      </c>
      <c r="G7" s="203">
        <v>7</v>
      </c>
      <c r="H7" s="202">
        <v>8</v>
      </c>
      <c r="I7" s="202">
        <v>9</v>
      </c>
      <c r="J7" s="202">
        <v>10</v>
      </c>
    </row>
    <row r="8" spans="1:10" ht="15.75" thickBot="1">
      <c r="A8" s="406" t="s">
        <v>165</v>
      </c>
      <c r="B8" s="416" t="s">
        <v>166</v>
      </c>
      <c r="C8" s="204" t="s">
        <v>31</v>
      </c>
      <c r="D8" s="205"/>
      <c r="E8" s="205"/>
      <c r="F8" s="205"/>
      <c r="G8" s="205"/>
      <c r="H8" s="206"/>
      <c r="I8" s="207">
        <f>I11+I24+I26</f>
        <v>1326.3000000000002</v>
      </c>
      <c r="J8" s="208"/>
    </row>
    <row r="9" spans="1:10" ht="60.75" thickBot="1">
      <c r="A9" s="415"/>
      <c r="B9" s="417"/>
      <c r="C9" s="209" t="s">
        <v>167</v>
      </c>
      <c r="D9" s="210" t="s">
        <v>90</v>
      </c>
      <c r="E9" s="211" t="s">
        <v>93</v>
      </c>
      <c r="F9" s="212" t="s">
        <v>168</v>
      </c>
      <c r="G9" s="213"/>
      <c r="H9" s="214"/>
      <c r="I9" s="215"/>
      <c r="J9" s="207"/>
    </row>
    <row r="10" spans="1:10" ht="30.75" thickBot="1">
      <c r="A10" s="216"/>
      <c r="B10" s="417"/>
      <c r="C10" s="217" t="s">
        <v>169</v>
      </c>
      <c r="D10" s="212"/>
      <c r="E10" s="212"/>
      <c r="F10" s="212"/>
      <c r="G10" s="212"/>
      <c r="H10" s="218"/>
      <c r="I10" s="219"/>
      <c r="J10" s="220"/>
    </row>
    <row r="11" spans="1:10" ht="15.75" thickBot="1">
      <c r="A11" s="221"/>
      <c r="B11" s="418" t="s">
        <v>170</v>
      </c>
      <c r="C11" s="204" t="s">
        <v>31</v>
      </c>
      <c r="D11" s="210" t="s">
        <v>90</v>
      </c>
      <c r="E11" s="211" t="s">
        <v>93</v>
      </c>
      <c r="F11" s="222" t="s">
        <v>171</v>
      </c>
      <c r="G11" s="205"/>
      <c r="H11" s="206"/>
      <c r="I11" s="207">
        <f>I14+I18+I21</f>
        <v>1060.96</v>
      </c>
      <c r="J11" s="208"/>
    </row>
    <row r="12" spans="1:10" ht="60.75" thickBot="1">
      <c r="A12" s="221"/>
      <c r="B12" s="419"/>
      <c r="C12" s="217" t="s">
        <v>167</v>
      </c>
      <c r="D12" s="205"/>
      <c r="E12" s="213"/>
      <c r="F12" s="205"/>
      <c r="G12" s="213"/>
      <c r="H12" s="214"/>
      <c r="I12" s="207"/>
      <c r="J12" s="207"/>
    </row>
    <row r="13" spans="1:10" ht="30.75" thickBot="1">
      <c r="A13" s="221"/>
      <c r="B13" s="420"/>
      <c r="C13" s="223" t="s">
        <v>169</v>
      </c>
      <c r="D13" s="212"/>
      <c r="E13" s="224"/>
      <c r="F13" s="212"/>
      <c r="G13" s="224"/>
      <c r="H13" s="225"/>
      <c r="I13" s="226"/>
      <c r="J13" s="219"/>
    </row>
    <row r="14" spans="1:10" ht="15.75" thickBot="1">
      <c r="A14" s="406"/>
      <c r="B14" s="406" t="s">
        <v>172</v>
      </c>
      <c r="C14" s="421" t="s">
        <v>173</v>
      </c>
      <c r="D14" s="210" t="s">
        <v>90</v>
      </c>
      <c r="E14" s="211" t="s">
        <v>93</v>
      </c>
      <c r="F14" s="222" t="s">
        <v>174</v>
      </c>
      <c r="G14" s="222" t="s">
        <v>175</v>
      </c>
      <c r="H14" s="227"/>
      <c r="I14" s="227">
        <v>836.82</v>
      </c>
      <c r="J14" s="227"/>
    </row>
    <row r="15" spans="1:10" ht="15">
      <c r="A15" s="407"/>
      <c r="B15" s="407"/>
      <c r="C15" s="421"/>
      <c r="D15" s="211"/>
      <c r="E15" s="211"/>
      <c r="F15" s="211"/>
      <c r="G15" s="228"/>
      <c r="H15" s="229"/>
      <c r="I15" s="229"/>
      <c r="J15" s="229"/>
    </row>
    <row r="16" spans="1:15" ht="15">
      <c r="A16" s="407"/>
      <c r="B16" s="407"/>
      <c r="C16" s="421"/>
      <c r="D16" s="211"/>
      <c r="E16" s="211"/>
      <c r="F16" s="211"/>
      <c r="G16" s="222"/>
      <c r="H16" s="199"/>
      <c r="I16" s="199"/>
      <c r="J16" s="199"/>
      <c r="O16" s="230"/>
    </row>
    <row r="17" spans="1:15" ht="15.75" thickBot="1">
      <c r="A17" s="407"/>
      <c r="B17" s="407"/>
      <c r="C17" s="421"/>
      <c r="D17" s="231"/>
      <c r="E17" s="231"/>
      <c r="F17" s="231"/>
      <c r="G17" s="232"/>
      <c r="H17" s="233"/>
      <c r="I17" s="233"/>
      <c r="J17" s="233"/>
      <c r="O17" s="230"/>
    </row>
    <row r="18" spans="1:17" ht="15.75" thickBot="1">
      <c r="A18" s="406"/>
      <c r="B18" s="406" t="s">
        <v>176</v>
      </c>
      <c r="C18" s="406" t="s">
        <v>173</v>
      </c>
      <c r="D18" s="210" t="s">
        <v>90</v>
      </c>
      <c r="E18" s="211" t="s">
        <v>93</v>
      </c>
      <c r="F18" s="222" t="s">
        <v>174</v>
      </c>
      <c r="G18" s="212" t="s">
        <v>177</v>
      </c>
      <c r="H18" s="201"/>
      <c r="I18" s="201">
        <v>211.14</v>
      </c>
      <c r="J18" s="201"/>
      <c r="L18" s="234"/>
      <c r="M18" s="234"/>
      <c r="N18" s="234"/>
      <c r="O18" s="234"/>
      <c r="P18" s="234"/>
      <c r="Q18" s="234"/>
    </row>
    <row r="19" spans="1:17" ht="15.75" thickBot="1">
      <c r="A19" s="407"/>
      <c r="B19" s="407"/>
      <c r="C19" s="407"/>
      <c r="D19" s="210" t="s">
        <v>90</v>
      </c>
      <c r="E19" s="211" t="s">
        <v>93</v>
      </c>
      <c r="F19" s="222" t="s">
        <v>174</v>
      </c>
      <c r="G19" s="235"/>
      <c r="H19" s="229"/>
      <c r="I19" s="229"/>
      <c r="J19" s="229"/>
      <c r="L19" s="236"/>
      <c r="M19" s="237"/>
      <c r="N19" s="237"/>
      <c r="O19" s="238"/>
      <c r="P19" s="234"/>
      <c r="Q19" s="234"/>
    </row>
    <row r="20" spans="1:17" ht="15.75" thickBot="1">
      <c r="A20" s="408"/>
      <c r="B20" s="408"/>
      <c r="C20" s="408"/>
      <c r="D20" s="210" t="s">
        <v>90</v>
      </c>
      <c r="E20" s="211" t="s">
        <v>93</v>
      </c>
      <c r="F20" s="222" t="s">
        <v>174</v>
      </c>
      <c r="G20" s="239"/>
      <c r="H20" s="240"/>
      <c r="I20" s="240"/>
      <c r="J20" s="240"/>
      <c r="L20" s="234"/>
      <c r="M20" s="234"/>
      <c r="N20" s="234"/>
      <c r="O20" s="234"/>
      <c r="P20" s="234"/>
      <c r="Q20" s="234"/>
    </row>
    <row r="21" spans="1:17" ht="30" customHeight="1">
      <c r="A21" s="241"/>
      <c r="B21" s="406" t="s">
        <v>178</v>
      </c>
      <c r="C21" s="241" t="s">
        <v>173</v>
      </c>
      <c r="D21" s="210" t="s">
        <v>90</v>
      </c>
      <c r="E21" s="211" t="s">
        <v>93</v>
      </c>
      <c r="F21" s="222" t="s">
        <v>174</v>
      </c>
      <c r="G21" s="222" t="s">
        <v>179</v>
      </c>
      <c r="H21" s="199"/>
      <c r="I21" s="242">
        <v>13</v>
      </c>
      <c r="J21" s="199"/>
      <c r="L21" s="234"/>
      <c r="M21" s="234"/>
      <c r="N21" s="234"/>
      <c r="O21" s="234"/>
      <c r="P21" s="234"/>
      <c r="Q21" s="234"/>
    </row>
    <row r="22" spans="1:17" ht="15">
      <c r="A22" s="227"/>
      <c r="B22" s="407"/>
      <c r="C22" s="227"/>
      <c r="D22" s="211"/>
      <c r="E22" s="211"/>
      <c r="F22" s="222"/>
      <c r="G22" s="222"/>
      <c r="H22" s="199"/>
      <c r="I22" s="199"/>
      <c r="J22" s="199"/>
      <c r="L22" s="234"/>
      <c r="M22" s="234"/>
      <c r="N22" s="234"/>
      <c r="O22" s="234"/>
      <c r="P22" s="234"/>
      <c r="Q22" s="234"/>
    </row>
    <row r="23" spans="1:17" ht="15.75" thickBot="1">
      <c r="A23" s="243"/>
      <c r="B23" s="408"/>
      <c r="C23" s="227"/>
      <c r="D23" s="239"/>
      <c r="E23" s="239"/>
      <c r="F23" s="222"/>
      <c r="G23" s="222"/>
      <c r="H23" s="199"/>
      <c r="I23" s="199"/>
      <c r="J23" s="199"/>
      <c r="L23" s="234"/>
      <c r="M23" s="234"/>
      <c r="N23" s="234"/>
      <c r="O23" s="234"/>
      <c r="P23" s="234"/>
      <c r="Q23" s="234"/>
    </row>
    <row r="24" spans="1:17" ht="57.75" thickBot="1">
      <c r="A24" s="227"/>
      <c r="B24" s="244" t="s">
        <v>180</v>
      </c>
      <c r="C24" s="241" t="s">
        <v>173</v>
      </c>
      <c r="F24" s="210" t="s">
        <v>181</v>
      </c>
      <c r="G24" s="210"/>
      <c r="H24" s="241"/>
      <c r="I24" s="241">
        <v>220.66</v>
      </c>
      <c r="J24" s="241"/>
      <c r="L24" s="236"/>
      <c r="M24" s="237"/>
      <c r="N24" s="237"/>
      <c r="O24" s="238"/>
      <c r="P24" s="234"/>
      <c r="Q24" s="234"/>
    </row>
    <row r="25" spans="1:17" ht="30.75" thickBot="1">
      <c r="A25" s="200"/>
      <c r="B25" s="200" t="s">
        <v>172</v>
      </c>
      <c r="C25" s="200" t="s">
        <v>173</v>
      </c>
      <c r="D25" s="212" t="s">
        <v>90</v>
      </c>
      <c r="E25" s="212" t="s">
        <v>93</v>
      </c>
      <c r="F25" s="212" t="s">
        <v>181</v>
      </c>
      <c r="G25" s="212" t="s">
        <v>175</v>
      </c>
      <c r="H25" s="200"/>
      <c r="I25" s="200">
        <f>178.7+41.96</f>
        <v>220.66</v>
      </c>
      <c r="J25" s="200"/>
      <c r="L25" s="236"/>
      <c r="M25" s="237"/>
      <c r="N25" s="237"/>
      <c r="O25" s="238"/>
      <c r="P25" s="234"/>
      <c r="Q25" s="234"/>
    </row>
    <row r="26" spans="1:17" ht="57.75" thickBot="1">
      <c r="A26" s="227"/>
      <c r="B26" s="244" t="s">
        <v>180</v>
      </c>
      <c r="C26" s="241" t="s">
        <v>173</v>
      </c>
      <c r="D26" s="210" t="s">
        <v>90</v>
      </c>
      <c r="E26" s="211" t="s">
        <v>93</v>
      </c>
      <c r="F26" s="210" t="s">
        <v>182</v>
      </c>
      <c r="G26" s="210"/>
      <c r="H26" s="241"/>
      <c r="I26" s="241">
        <v>44.68</v>
      </c>
      <c r="J26" s="241"/>
      <c r="L26" s="236"/>
      <c r="M26" s="237"/>
      <c r="N26" s="237"/>
      <c r="O26" s="238"/>
      <c r="P26" s="234"/>
      <c r="Q26" s="234"/>
    </row>
    <row r="27" spans="1:17" ht="30.75" thickBot="1">
      <c r="A27" s="200"/>
      <c r="B27" s="200" t="s">
        <v>172</v>
      </c>
      <c r="C27" s="200" t="s">
        <v>173</v>
      </c>
      <c r="D27" s="212" t="s">
        <v>90</v>
      </c>
      <c r="E27" s="212" t="s">
        <v>93</v>
      </c>
      <c r="F27" s="212" t="s">
        <v>182</v>
      </c>
      <c r="G27" s="212" t="s">
        <v>175</v>
      </c>
      <c r="H27" s="200"/>
      <c r="I27" s="200">
        <v>44.68</v>
      </c>
      <c r="J27" s="200"/>
      <c r="L27" s="236"/>
      <c r="M27" s="237"/>
      <c r="N27" s="237"/>
      <c r="O27" s="238"/>
      <c r="P27" s="234"/>
      <c r="Q27" s="234"/>
    </row>
  </sheetData>
  <sheetProtection/>
  <mergeCells count="18">
    <mergeCell ref="A18:A20"/>
    <mergeCell ref="B18:B20"/>
    <mergeCell ref="C18:C20"/>
    <mergeCell ref="B21:B23"/>
    <mergeCell ref="A8:A9"/>
    <mergeCell ref="B8:B10"/>
    <mergeCell ref="B11:B13"/>
    <mergeCell ref="A14:A17"/>
    <mergeCell ref="B14:B17"/>
    <mergeCell ref="C14:C17"/>
    <mergeCell ref="E1:J1"/>
    <mergeCell ref="E2:J2"/>
    <mergeCell ref="B3:I3"/>
    <mergeCell ref="A5:A6"/>
    <mergeCell ref="B5:B6"/>
    <mergeCell ref="C5:C6"/>
    <mergeCell ref="D5:G5"/>
    <mergeCell ref="H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2023-02-20T09:07:07Z</cp:lastPrinted>
  <dcterms:created xsi:type="dcterms:W3CDTF">2017-08-28T08:16:46Z</dcterms:created>
  <dcterms:modified xsi:type="dcterms:W3CDTF">2023-02-20T09:07:55Z</dcterms:modified>
  <cp:category/>
  <cp:version/>
  <cp:contentType/>
  <cp:contentStatus/>
</cp:coreProperties>
</file>